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7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'1'!$A$1:$G$88</definedName>
    <definedName name="_xlnm.Print_Area" localSheetId="1">'2'!$A$1:$Q$95</definedName>
    <definedName name="_xlnm.Print_Area" localSheetId="2">'3'!$A$1:$D$11</definedName>
    <definedName name="_xlnm.Print_Area" localSheetId="3">'4'!$A$1:$L$23</definedName>
    <definedName name="_xlnm.Print_Area" localSheetId="4">'5'!$A$1:$L$12</definedName>
    <definedName name="_xlnm.Print_Area" localSheetId="5">'6'!$A$1:$F$11</definedName>
    <definedName name="_xlnm.Print_Area" localSheetId="6">'7'!$A$1:$G$35</definedName>
    <definedName name="_xlnm.Print_Titles" localSheetId="0">'1'!$3:$5</definedName>
    <definedName name="_xlnm.Print_Titles" localSheetId="1">'2'!$3:$7</definedName>
  </definedNames>
  <calcPr fullCalcOnLoad="1"/>
</workbook>
</file>

<file path=xl/sharedStrings.xml><?xml version="1.0" encoding="utf-8"?>
<sst xmlns="http://schemas.openxmlformats.org/spreadsheetml/2006/main" count="391" uniqueCount="231">
  <si>
    <t>w złotych</t>
  </si>
  <si>
    <t>Dział</t>
  </si>
  <si>
    <t>§</t>
  </si>
  <si>
    <t>Źródła dochodów</t>
  </si>
  <si>
    <t>z tego:</t>
  </si>
  <si>
    <t>Dochody
bieżące</t>
  </si>
  <si>
    <t>Dochody
majątkowe</t>
  </si>
  <si>
    <t>Rozdział</t>
  </si>
  <si>
    <t>Nazwa</t>
  </si>
  <si>
    <t>Wydatki bieżące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</si>
  <si>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</si>
  <si>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</si>
  <si>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</si>
  <si>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</si>
  <si>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</si>
  <si>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</si>
  <si>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</si>
  <si>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</si>
  <si>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</si>
  <si>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</si>
  <si>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</si>
  <si>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</si>
  <si>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§ 957</t>
  </si>
  <si>
    <t>Rozchody ogółem:</t>
  </si>
  <si>
    <t>§ 992</t>
  </si>
  <si>
    <t>§ 963</t>
  </si>
  <si>
    <t>Ogółem</t>
  </si>
  <si>
    <t>Nazwa instytucji</t>
  </si>
  <si>
    <t>Kwota dotacji</t>
  </si>
  <si>
    <t xml:space="preserve">Kwota dotacji </t>
  </si>
  <si>
    <t>Dotacje
ogółem</t>
  </si>
  <si>
    <t>Wydatki jednostek budżetowych</t>
  </si>
  <si>
    <t>Dotacje na zadania bieżące</t>
  </si>
  <si>
    <t>Wydatki związane z realizacją zadań statutowych</t>
  </si>
  <si>
    <t>Dochody ogółem</t>
  </si>
  <si>
    <t>Świadczenia na rzecz osób fizycznych</t>
  </si>
  <si>
    <t>Wydatki
ogółem
(6+12)</t>
  </si>
  <si>
    <t>Plan
na 2011 r.</t>
  </si>
  <si>
    <t>Kwota
2011 r.</t>
  </si>
  <si>
    <t>010</t>
  </si>
  <si>
    <t>01005</t>
  </si>
  <si>
    <t>Dochody budżetu Powiatu Polickiego w 2011 r.</t>
  </si>
  <si>
    <t>Wydatki budżetu Powiatu Polickiego w 2011 r.</t>
  </si>
  <si>
    <t>Przychody i rozchody budżetu Powiatu Polickiego w 2011 r.</t>
  </si>
  <si>
    <t>Dotacje podmiotowe udzielone z budżetu Powiatu Polickiego w 2011 r.</t>
  </si>
  <si>
    <t>Dochody i wydatki związane z realizacją zadań z zakresu administracji rządowej i innych zadań zleconych odrębnymi ustawami w 2011 r.</t>
  </si>
  <si>
    <t>Dochody i wydatki związane z realizacją zadań wykonywanych na podstawie porozumień (umów) między jednostkami samorządu terytorialnego w 2011 r.</t>
  </si>
  <si>
    <t>Pierwsza Prywatna Szkoła Średnia w Policach</t>
  </si>
  <si>
    <t>Fundacja Ośrodek Doskonalenia Kadr w Policach</t>
  </si>
  <si>
    <t>Casus Spółka z o.o. Grudziądz</t>
  </si>
  <si>
    <t>Powiatowa Biblioteka Publiczna w Policach</t>
  </si>
  <si>
    <t>Warsztaty Terapii Zajęciowej w Policach</t>
  </si>
  <si>
    <t>Dotacje celowe z budżetu Powiatu Polickiego dla jednostek sektora finansów publicznych w 2011 r.</t>
  </si>
  <si>
    <t>Beneficjent</t>
  </si>
  <si>
    <t>Organizacje pozarządowe działające na rzecz osób niepełnosprawnych</t>
  </si>
  <si>
    <t>Organizacje pozarządowe działające na rzecz promocji i ochrony zdrowia</t>
  </si>
  <si>
    <t>Gmina Police</t>
  </si>
  <si>
    <t>Usuwanie odpadów z terenu gmin Powiatu Polickiego</t>
  </si>
  <si>
    <t>Gminy Powiatu Polickiego: Dobra, Kołbaskowo, Nowe Warpno, Police</t>
  </si>
  <si>
    <t>Nadleśnictwo Trzebież</t>
  </si>
  <si>
    <t>Zakup worków i pojemników na odpady medyczne i biologiczne</t>
  </si>
  <si>
    <t>Komenda Powiatowa Policji w Policach</t>
  </si>
  <si>
    <t>Upowszechnianie przez gminy Powiatu Polickiego edukacji ekologicznej</t>
  </si>
  <si>
    <t>Upowszechnianie edukacji ekologicznej</t>
  </si>
  <si>
    <t>Dotacje celowe z budżetu Powiatu Polickiego dla jednostek spoza sektora finansów publicznych w 2011 r.</t>
  </si>
  <si>
    <t>Jednostki spoza sektora finansów publicznych działające na rzecz promocji i ochrony zdrowia</t>
  </si>
  <si>
    <t>Organizacje pozarządowe</t>
  </si>
  <si>
    <t>Upowszechnianie turystyki</t>
  </si>
  <si>
    <t>Jednostki spoza sektora finansów publicznych</t>
  </si>
  <si>
    <t>Uposzechnianie kultury i ochrony dziedzictwa narodowego</t>
  </si>
  <si>
    <t>Prowadzenie powiatowego ośrodka wsparcia</t>
  </si>
  <si>
    <t>Finansowanie zakupu pojemników do selektywnej zbiórki odpadów</t>
  </si>
  <si>
    <t>Zadanie modernizacyjne służące ochronie środowiska polegające na dociepleniu ścian, wykonaniu wiatrołapu oraz wymianie stolarki drzwiowej zewnętrznej w budynku Komendy Powiatowej Policji w Policach</t>
  </si>
  <si>
    <t>Gmina Nowe Warpno</t>
  </si>
  <si>
    <t>Rolnictwo i łowiectwo</t>
  </si>
  <si>
    <t>Dotacje celowe otrzymane z budżetu państwa na zadania bieżące z zakresu administracji rządowej oraz inne zadania zlecone ustawami realizowane przez powiat</t>
  </si>
  <si>
    <t>Transport i łączność</t>
  </si>
  <si>
    <t>Środki na dofinansowanie własnych inwestycji gmin (związków gmin), powiatów (związków powiatów), samorządów województw, pozyskane z innych źródeł</t>
  </si>
  <si>
    <t>Dotacje celowe otrzymane z budżetu państwa na realizację inwestycji i zakupów inwestycyjnych własnych powiatu</t>
  </si>
  <si>
    <t>Gospodarka mieszkaniowa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</si>
  <si>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</si>
  <si>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</si>
  <si>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</si>
  <si>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</si>
  <si>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</si>
  <si>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</si>
  <si>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</si>
  <si>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Pozostałe odsetki</t>
  </si>
  <si>
    <t>0970</t>
  </si>
  <si>
    <t>Wpływy z różnych dochodów</t>
  </si>
  <si>
    <t>Dochody jednostek samorządu terytorialnego związane                      z realizacją zadań z zakresu administracji rządowej oraz innych zadań zleconych ustawami</t>
  </si>
  <si>
    <t>Działalność usługowa</t>
  </si>
  <si>
    <t>Administracja publiczna</t>
  </si>
  <si>
    <t xml:space="preserve"> </t>
  </si>
  <si>
    <t>0740</t>
  </si>
  <si>
    <t>Wpływy z dywidend</t>
  </si>
  <si>
    <t>2707</t>
  </si>
  <si>
    <t>Środki na dofinansowanie własnych zadań bieżących gmin (związków gmin), powiatów (związków powiatów), samorządów województw, pozyskane z innych źródeł</t>
  </si>
  <si>
    <t>Bezpieczeństwo publiczne i ochrona przeciwpożarowa</t>
  </si>
  <si>
    <t>Dochody od osób prawnych, od osób fizycznych i od innych jednostek nieposiadających osobowości prawnej oraz wydatki związane z ich poborem</t>
  </si>
  <si>
    <t>0690</t>
  </si>
  <si>
    <t>Wpływy z różnych opłat</t>
  </si>
  <si>
    <t>0420</t>
  </si>
  <si>
    <t>Wpływy z opłaty komunikacyjnej</t>
  </si>
  <si>
    <t>0010</t>
  </si>
  <si>
    <t>Podatek dochodowy od osób fizycznych</t>
  </si>
  <si>
    <t>0020</t>
  </si>
  <si>
    <t>Podatek dochodowy od osób prawnych</t>
  </si>
  <si>
    <t>Różne rozliczenia</t>
  </si>
  <si>
    <t>Subwencje ogólne z budżetu państwa</t>
  </si>
  <si>
    <t>Oświata i wychowanie</t>
  </si>
  <si>
    <t>Ochrona zdrowia</t>
  </si>
  <si>
    <t>Pomoc społeczna</t>
  </si>
  <si>
    <t>Dotacje celowe otrzymane z powiatu na zadania bieżące realizowane na podstawie porozumień (umów) między jednostkami samorządu terytorialnego</t>
  </si>
  <si>
    <t>Pozostałe zadania w zakresie polityki społecznej</t>
  </si>
  <si>
    <t>Edukacyjna opieka wychowawcza</t>
  </si>
  <si>
    <t>0680</t>
  </si>
  <si>
    <t>Gospodarka komunalna i ochrona środowiska</t>
  </si>
  <si>
    <t>6299</t>
  </si>
  <si>
    <t>6298</t>
  </si>
  <si>
    <t>Dotacje celowe otrzymane z budżetu państwa na inwestycje            i zakupy inwestycyjne z zakresu administracji rządowej oraz inne zadania zlecone ustawami realizowane przez powiat</t>
  </si>
  <si>
    <t>Dotacje otrzymane z państwowych funduszy celowych na realizację zadań bieżących jednostek sektora finansów publicznych</t>
  </si>
  <si>
    <t>Dotacje celowe otrzymane od samorządu województwa na zadania bieżące realizowane na podstawie porozumień (umów) między jednostkami samorządu terytorialnego</t>
  </si>
  <si>
    <t>Prace geodezyjno-urządzeniowe na potrzeby rolnictwa</t>
  </si>
  <si>
    <t>020</t>
  </si>
  <si>
    <t>Leśnictwo</t>
  </si>
  <si>
    <t>02002</t>
  </si>
  <si>
    <t>Nadzór nad gospodarką leśną</t>
  </si>
  <si>
    <t>Drogi publiczne powiatowe</t>
  </si>
  <si>
    <t>Turystyka</t>
  </si>
  <si>
    <t>Zadania w zakresie upowszechniania turystyki</t>
  </si>
  <si>
    <t>Gospodarka gruntami i nieruchomościami</t>
  </si>
  <si>
    <t>Prace geodezyjne i kartograficzne (nieinwestycyjne)</t>
  </si>
  <si>
    <t>Opracowania geodezyjne i kartograficzne</t>
  </si>
  <si>
    <t>Nadzór budowlany</t>
  </si>
  <si>
    <t>Urzędy wojewódzkie</t>
  </si>
  <si>
    <t>Rady powiatów</t>
  </si>
  <si>
    <t>Starostwa powiatowe</t>
  </si>
  <si>
    <t>Promocja jednostek samorządu terytorialnego</t>
  </si>
  <si>
    <t>Pozostała działalność</t>
  </si>
  <si>
    <t>Obrona narodowa</t>
  </si>
  <si>
    <t>Pozostałe wydatki obronne</t>
  </si>
  <si>
    <t>Komendy powiatowe Państwowej Straży Pożarnej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</si>
  <si>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</si>
  <si>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</si>
  <si>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</si>
  <si>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</si>
  <si>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</si>
  <si>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Część równoważąca subwencji ogólnej dla powiatów</t>
  </si>
  <si>
    <t>Szkoły podstawowe specjalne</t>
  </si>
  <si>
    <t>Przedszkola specjalne</t>
  </si>
  <si>
    <t>Gimnazja</t>
  </si>
  <si>
    <t>Gimnazja specjalne</t>
  </si>
  <si>
    <t>Licea ogólnokształcące</t>
  </si>
  <si>
    <t>Licea profilowane specjalne</t>
  </si>
  <si>
    <t xml:space="preserve">Szkoły zawodowe  </t>
  </si>
  <si>
    <t>Szkoły zawodowe specjalne</t>
  </si>
  <si>
    <t>Jednostki pomocnicze szkolnictwa</t>
  </si>
  <si>
    <t>Dokształcanie i doskonalenie nauczycieli</t>
  </si>
  <si>
    <t>Szpitale ogólne</t>
  </si>
  <si>
    <t>Programy polityki zdrowotnej</t>
  </si>
  <si>
    <t>Składki na ubezpieczenie zdrowotne oraz świadczenia dla osób nieobjętych obowiązkiem ubezpieczenia zdrowotnego</t>
  </si>
  <si>
    <t>Placówki opiekuńczo-wychowawcze</t>
  </si>
  <si>
    <t>Ośrodki wsparcia</t>
  </si>
  <si>
    <t>Rodziny zastępcze</t>
  </si>
  <si>
    <t>Powiatowe centra pomocy rodzinie</t>
  </si>
  <si>
    <t>Jednostki specjalistycznego poradnictwa, mieszkania chronione i ośrodki interwencji kryzysowej</t>
  </si>
  <si>
    <t>Rehabilitacja zawodowa i społeczna osób niepełnosprawnych</t>
  </si>
  <si>
    <t>Powiatowe urzędy pracy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</si>
  <si>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</si>
  <si>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</si>
  <si>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</si>
  <si>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</si>
  <si>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Młodzieżowe ośrodki wychowacze</t>
  </si>
  <si>
    <t>Gospodarka ściekowa i ochrona wód</t>
  </si>
  <si>
    <t>Gospodarka odpadami</t>
  </si>
  <si>
    <t>Utrzymanie zieleni w miastach i gminach</t>
  </si>
  <si>
    <t>Ochrona powietrza atmosferycznego i klimatu</t>
  </si>
  <si>
    <t>Ochrona gleby i wód podziemnych</t>
  </si>
  <si>
    <t>Kultura i ochrona dziedzictwa narodowego</t>
  </si>
  <si>
    <t>Biblioteki</t>
  </si>
  <si>
    <t>Obiekty sportowe</t>
  </si>
  <si>
    <t>Ogółem wydatki</t>
  </si>
  <si>
    <t>Wpływy od rodziców z tytułu odpłatności za utrzymanie dzieci (wychowanków) w placówkach opiekuńczo - wychowawczych i w rodzinach zastępczych</t>
  </si>
  <si>
    <t>Zespoły do spraw orzekania o niepełnosprawności</t>
  </si>
  <si>
    <t>Dotacje celowe w ramach programów finansowanych                    z udziałem środków europejskich oraz środków, o których mowa w art. 5 ust. 1 pkt 3 oraz ust. 3 pkt 5 i 6 ustawy, lub płatności w ramach budżetu środków europejskich</t>
  </si>
  <si>
    <t>Wynagrodzenia            i składki od nich naliczane</t>
  </si>
  <si>
    <t>Wydatki związane               z realizacją zadań statutowych</t>
  </si>
  <si>
    <t>Bieżąca konserwacja i utrzymanie terenów zieleni</t>
  </si>
  <si>
    <t>Wdrożenie programu pomocy dziecku i rodzinie</t>
  </si>
  <si>
    <t>Gmina Miasto Szczecin</t>
  </si>
  <si>
    <t>Kwalifikacja wojskowa</t>
  </si>
  <si>
    <t>Inne formy kształcenia osobno niewymienione</t>
  </si>
  <si>
    <t xml:space="preserve">Zadania w zakresie przeciwdziałania przemocy w rodzinie </t>
  </si>
  <si>
    <t>Wydatki na programy finansowane      z udziałem środków pochodzących            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</si>
  <si>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Wynagrodzenia          i składki od nich naliczane</t>
  </si>
  <si>
    <t>Wydatki na programy finansowane                                 z udziałem środków pochodzących                                                         z budżetu Unii Europejskiej         oraz niepodlegających zwrotowi środków                       z pomocy udzielanej przez państwa członkowskie Europejskiego Porozumienia o Wolnym Handlu (EFTA) oraz inych środków pochodzących ze źródeł zagranicznych niepodlegających zwrotowi,w części związanej z realizacją zadań Powiatu</t>
  </si>
  <si>
    <t>Wynagrodzenia         i składki od nich naliczane</t>
  </si>
  <si>
    <t>Wydatki na programy finansowane                                 z udziałem środków pochodzących                                       z budżetu Unii Europejskiej            oraz niepodlegających zwrotowi środków                       z pomocy udzielanej przez państwa członkowskie Europejskiego Porozumienia o Wolnym Handlu (EFTA) oraz inych środków pochodzących ze źródeł zagranicznych niepodlegających zwrotowi,w części związanej z realizacją zadań Powiatu</t>
  </si>
  <si>
    <t>Przekazanie zadań samorządowi gminnemu             w zakresie współpracy z organizacjami pozarządowymi działającymi na rzecz osób niepełnosprawnych</t>
  </si>
  <si>
    <t>Realizacja porozumień pomiędzy powiatami            w zakresie umieszczania dzieci w placówkach opiekuńczo - wychowawczych</t>
  </si>
  <si>
    <t>Realizacja porozumień pomiędzy powiatami           w zakresie umieszczania dzieci w placówkach opiekuńczo - wychowawczych</t>
  </si>
  <si>
    <t>Zbiórka odpadów i likwidacja dzikich wysypisk         w lasach na terenie Powiatu Polickiego</t>
  </si>
  <si>
    <t>Realizacja Programu Działań na Rzecz Osób Niepełnosprawnych w Powiecie Polickim               w latach 2004 - 2014</t>
  </si>
  <si>
    <t xml:space="preserve">Zgromadzenie Sióstr Benedyktynek Samarytanek Krzyża Chrystusowego </t>
  </si>
  <si>
    <t>Powiaty, na terenie których umieszczane są            w placówkach opiekuńczo - wychowawczych dzieci z Powiatu Polickiego</t>
  </si>
  <si>
    <t xml:space="preserve">Samodzielny Publiczny Szpital Kliniczny Nr 1 im. prof. Tadeusza Sokołowskiego Pomorskiej Akademii Medycznej w Szczecinie   </t>
  </si>
  <si>
    <t>Realizacja Programu Współpracy Powiatu Polickiego w Organizacjami Pozarządowymi           w 2011 r.</t>
  </si>
  <si>
    <t>Towarzystwo Przyjaciół Dzieci Zachodniopomorski Oddział Regionalny z siedzibą w Szczecinie</t>
  </si>
  <si>
    <t>Upowszechnianie kultury fizycznej i sportu</t>
  </si>
  <si>
    <t>0490</t>
  </si>
  <si>
    <t>Kultura fizyczna</t>
  </si>
  <si>
    <t>Wpływy z innych lokalnych opłat pobieranych przez jednostki samorządu terytorialnego na podstawie odrębnych ustaw</t>
  </si>
  <si>
    <t>w tym:</t>
  </si>
  <si>
    <t>Wniesienie wkładów do spółek prawa handlowego</t>
  </si>
  <si>
    <t>Dotacja celowa otrzymana z tytułu pomocy finansowej udzielanej między jednostkami samorządu terytorialnego na dofinansowanie własnych zadań inwestycyjnych i zakupów inwestycyjnych</t>
  </si>
  <si>
    <t>Zadania w zakresie kultury fizycznej</t>
  </si>
  <si>
    <t>Inwestycje            i zakupy inwestycyjne</t>
  </si>
  <si>
    <t>Spłaty pożyczek otrzymanych na finansowanie zadań realizowanych z udziałem środków pochodzących z budżetu Unii Europejskiej</t>
  </si>
  <si>
    <t>Nadwyżki z lat ubiegłych</t>
  </si>
  <si>
    <t>Przychody z zaciągniętych pożyczek na finansowanie zadań realizowanych
z udziałem środków pochodzących z budżetu Unii Europejskiej</t>
  </si>
  <si>
    <t>Przychody z zaciągniętych pożyczek                           i kredytów na rynku krajowym</t>
  </si>
  <si>
    <t>Spłaty otrzymanych krajowych pożyczek                       i kredytów</t>
  </si>
  <si>
    <t>Akademia Sztuki w Szczecinie</t>
  </si>
  <si>
    <t>Zakup sprzętu audiowizualnego do pracowni plastycznych i muzycznych</t>
  </si>
  <si>
    <t>Szkolnictwo wyższe</t>
  </si>
  <si>
    <t>Działalność dydaktyczna</t>
  </si>
  <si>
    <t>Zakup             i objęcie akcji                  i udziałów</t>
  </si>
  <si>
    <t>Budowa Środowiskowego Domu Samopomocy</t>
  </si>
  <si>
    <t>Programy finansowane               z udziałem środków,                             o których mowa w art. 5 ust. 1 pkt 2 i 3 ufp</t>
  </si>
  <si>
    <r>
      <t xml:space="preserve">Nazwa zadania
</t>
    </r>
    <r>
      <rPr>
        <i/>
        <sz val="10"/>
        <rFont val="Arial CE"/>
        <family val="2"/>
      </rPr>
      <t>(przeznaczenie dotacji)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</si>
</sst>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#,##0.00_ ;\-#,##0.00\ 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5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5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" fontId="0" fillId="0" borderId="12" xfId="0" applyNumberForma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/>
    </xf>
    <xf numFmtId="0" fontId="4" fillId="2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quotePrefix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 quotePrefix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 wrapText="1"/>
    </xf>
    <xf numFmtId="0" fontId="7" fillId="20" borderId="18" xfId="0" applyFont="1" applyFill="1" applyBorder="1" applyAlignment="1" quotePrefix="1">
      <alignment horizontal="center" vertical="center"/>
    </xf>
    <xf numFmtId="0" fontId="7" fillId="20" borderId="18" xfId="0" applyFont="1" applyFill="1" applyBorder="1" applyAlignment="1">
      <alignment horizontal="left" vertical="center"/>
    </xf>
    <xf numFmtId="0" fontId="7" fillId="20" borderId="18" xfId="0" applyFont="1" applyFill="1" applyBorder="1" applyAlignment="1">
      <alignment horizontal="center" vertical="center"/>
    </xf>
    <xf numFmtId="4" fontId="4" fillId="20" borderId="18" xfId="0" applyNumberFormat="1" applyFont="1" applyFill="1" applyBorder="1" applyAlignment="1">
      <alignment vertical="center" wrapText="1"/>
    </xf>
    <xf numFmtId="0" fontId="4" fillId="20" borderId="18" xfId="0" applyFont="1" applyFill="1" applyBorder="1" applyAlignment="1">
      <alignment vertical="center" wrapText="1"/>
    </xf>
    <xf numFmtId="4" fontId="7" fillId="20" borderId="18" xfId="0" applyNumberFormat="1" applyFont="1" applyFill="1" applyBorder="1" applyAlignment="1">
      <alignment vertical="center"/>
    </xf>
    <xf numFmtId="0" fontId="30" fillId="20" borderId="18" xfId="0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vertical="center"/>
    </xf>
    <xf numFmtId="0" fontId="7" fillId="20" borderId="18" xfId="0" applyFont="1" applyFill="1" applyBorder="1" applyAlignment="1">
      <alignment vertical="center" wrapText="1"/>
    </xf>
    <xf numFmtId="0" fontId="7" fillId="20" borderId="18" xfId="0" applyFont="1" applyFill="1" applyBorder="1" applyAlignment="1">
      <alignment horizontal="left" vertical="center" wrapText="1"/>
    </xf>
    <xf numFmtId="4" fontId="7" fillId="20" borderId="1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9" fontId="30" fillId="20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7" fillId="20" borderId="16" xfId="0" applyNumberFormat="1" applyFont="1" applyFill="1" applyBorder="1" applyAlignment="1">
      <alignment horizontal="right" vertical="center"/>
    </xf>
    <xf numFmtId="4" fontId="4" fillId="20" borderId="16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vertical="center" wrapText="1"/>
    </xf>
    <xf numFmtId="4" fontId="7" fillId="20" borderId="16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 quotePrefix="1">
      <alignment horizontal="center" vertical="center" wrapText="1"/>
    </xf>
    <xf numFmtId="4" fontId="4" fillId="20" borderId="24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left" vertical="center" wrapText="1"/>
    </xf>
    <xf numFmtId="4" fontId="7" fillId="20" borderId="1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4" fillId="20" borderId="14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4" fontId="7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tabSelected="1" defaultGridColor="0" zoomScalePageLayoutView="0" colorId="7" workbookViewId="0" topLeftCell="A1">
      <pane ySplit="5" topLeftCell="H69" activePane="bottomLeft" state="frozen"/>
      <selection pane="topLeft" activeCell="A1" sqref="A1"/>
      <selection pane="bottomLeft" activeCell="J6" sqref="J6"/>
    </sheetView>
  </sheetViews>
  <sheetFormatPr defaultColWidth="9.00390625" defaultRowHeight="12.75"/>
  <cols>
    <col min="1" max="1" width="6.00390625" style="135" customWidth="1"/>
    <col min="2" max="2" width="10.125" style="135" customWidth="1"/>
    <col min="3" max="3" width="6.00390625" style="135" customWidth="1"/>
    <col min="4" max="4" width="50.75390625" style="135" customWidth="1"/>
    <col min="5" max="7" width="18.00390625" style="135" customWidth="1"/>
    <col min="8" max="8" width="12.75390625" style="135" bestFit="1" customWidth="1"/>
    <col min="9" max="16384" width="9.125" style="135" customWidth="1"/>
  </cols>
  <sheetData>
    <row r="1" spans="1:7" ht="15.75">
      <c r="A1" s="178" t="s">
        <v>41</v>
      </c>
      <c r="B1" s="178"/>
      <c r="C1" s="178"/>
      <c r="D1" s="178"/>
      <c r="E1" s="178"/>
      <c r="F1" s="178"/>
      <c r="G1" s="178"/>
    </row>
    <row r="2" spans="1:7" ht="15.75">
      <c r="A2" s="1"/>
      <c r="B2" s="1"/>
      <c r="C2" s="1"/>
      <c r="D2" s="1"/>
      <c r="E2" s="1"/>
      <c r="F2" s="1"/>
      <c r="G2" s="39" t="s">
        <v>0</v>
      </c>
    </row>
    <row r="3" spans="1:7" s="18" customFormat="1" ht="12.75">
      <c r="A3" s="179" t="s">
        <v>1</v>
      </c>
      <c r="B3" s="179" t="s">
        <v>7</v>
      </c>
      <c r="C3" s="179" t="s">
        <v>2</v>
      </c>
      <c r="D3" s="179" t="s">
        <v>3</v>
      </c>
      <c r="E3" s="179" t="s">
        <v>37</v>
      </c>
      <c r="F3" s="179" t="s">
        <v>4</v>
      </c>
      <c r="G3" s="179"/>
    </row>
    <row r="4" spans="1:7" s="64" customFormat="1" ht="25.5">
      <c r="A4" s="180"/>
      <c r="B4" s="180"/>
      <c r="C4" s="180"/>
      <c r="D4" s="180"/>
      <c r="E4" s="180"/>
      <c r="F4" s="50" t="s">
        <v>5</v>
      </c>
      <c r="G4" s="50" t="s">
        <v>6</v>
      </c>
    </row>
    <row r="5" spans="1:7" s="18" customFormat="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</row>
    <row r="6" spans="1:7" s="18" customFormat="1" ht="12.75">
      <c r="A6" s="70" t="s">
        <v>39</v>
      </c>
      <c r="B6" s="70"/>
      <c r="C6" s="72"/>
      <c r="D6" s="71" t="s">
        <v>74</v>
      </c>
      <c r="E6" s="73">
        <f>SUM(E7)</f>
        <v>70000</v>
      </c>
      <c r="F6" s="73">
        <f>SUM(F7)</f>
        <v>70000</v>
      </c>
      <c r="G6" s="73">
        <f>SUM(G7)</f>
        <v>0</v>
      </c>
    </row>
    <row r="7" spans="1:8" s="18" customFormat="1" ht="38.25">
      <c r="A7" s="52"/>
      <c r="B7" s="154" t="s">
        <v>40</v>
      </c>
      <c r="C7" s="53">
        <v>2110</v>
      </c>
      <c r="D7" s="54" t="s">
        <v>75</v>
      </c>
      <c r="E7" s="66">
        <f aca="true" t="shared" si="0" ref="E7:E46">SUM(F7:G7)</f>
        <v>70000</v>
      </c>
      <c r="F7" s="67">
        <v>70000</v>
      </c>
      <c r="G7" s="67">
        <v>0</v>
      </c>
      <c r="H7" s="140"/>
    </row>
    <row r="8" spans="1:7" s="18" customFormat="1" ht="12.75">
      <c r="A8" s="70">
        <v>600</v>
      </c>
      <c r="B8" s="70"/>
      <c r="C8" s="76"/>
      <c r="D8" s="74" t="s">
        <v>76</v>
      </c>
      <c r="E8" s="73">
        <f>SUM(E9:E11)</f>
        <v>9515000</v>
      </c>
      <c r="F8" s="73">
        <f>SUM(F9:F11)</f>
        <v>0</v>
      </c>
      <c r="G8" s="73">
        <f>SUM(G9:G11)</f>
        <v>9515000</v>
      </c>
    </row>
    <row r="9" spans="1:7" s="18" customFormat="1" ht="38.25">
      <c r="A9" s="173"/>
      <c r="B9" s="154">
        <v>60014</v>
      </c>
      <c r="C9" s="53">
        <v>6297</v>
      </c>
      <c r="D9" s="55" t="s">
        <v>77</v>
      </c>
      <c r="E9" s="66">
        <f>SUM(F9:G9)</f>
        <v>3825000</v>
      </c>
      <c r="F9" s="67">
        <v>0</v>
      </c>
      <c r="G9" s="67">
        <v>3825000</v>
      </c>
    </row>
    <row r="10" spans="1:7" s="18" customFormat="1" ht="51">
      <c r="A10" s="173"/>
      <c r="B10" s="154">
        <v>60014</v>
      </c>
      <c r="C10" s="53">
        <v>6300</v>
      </c>
      <c r="D10" s="55" t="s">
        <v>215</v>
      </c>
      <c r="E10" s="66">
        <f>SUM(F10:G10)</f>
        <v>2690000</v>
      </c>
      <c r="F10" s="67">
        <v>0</v>
      </c>
      <c r="G10" s="67">
        <v>2690000</v>
      </c>
    </row>
    <row r="11" spans="1:7" s="18" customFormat="1" ht="38.25">
      <c r="A11" s="173"/>
      <c r="B11" s="154">
        <v>60014</v>
      </c>
      <c r="C11" s="53">
        <v>6430</v>
      </c>
      <c r="D11" s="55" t="s">
        <v>78</v>
      </c>
      <c r="E11" s="66">
        <f>SUM(F11:G11)</f>
        <v>3000000</v>
      </c>
      <c r="F11" s="67">
        <v>0</v>
      </c>
      <c r="G11" s="67">
        <v>3000000</v>
      </c>
    </row>
    <row r="12" spans="1:7" s="18" customFormat="1" ht="12.75">
      <c r="A12" s="72">
        <v>700</v>
      </c>
      <c r="B12" s="72"/>
      <c r="C12" s="76"/>
      <c r="D12" s="71" t="s">
        <v>79</v>
      </c>
      <c r="E12" s="73">
        <f>SUM(E13:E18)</f>
        <v>4782000</v>
      </c>
      <c r="F12" s="73">
        <f>SUM(F13:F18)</f>
        <v>1082000</v>
      </c>
      <c r="G12" s="73">
        <f>SUM(G13:G18)</f>
        <v>3700000</v>
      </c>
    </row>
    <row r="13" spans="1:7" s="18" customFormat="1" ht="51">
      <c r="A13" s="174"/>
      <c r="B13" s="61">
        <v>70005</v>
      </c>
      <c r="C13" s="57" t="s">
        <v>80</v>
      </c>
      <c r="D13" s="58" t="s">
        <v>81</v>
      </c>
      <c r="E13" s="66">
        <f t="shared" si="0"/>
        <v>12000</v>
      </c>
      <c r="F13" s="67">
        <v>12000</v>
      </c>
      <c r="G13" s="67">
        <v>0</v>
      </c>
    </row>
    <row r="14" spans="1:7" s="18" customFormat="1" ht="25.5">
      <c r="A14" s="174"/>
      <c r="B14" s="61">
        <v>70005</v>
      </c>
      <c r="C14" s="57" t="s">
        <v>82</v>
      </c>
      <c r="D14" s="58" t="s">
        <v>83</v>
      </c>
      <c r="E14" s="66">
        <f t="shared" si="0"/>
        <v>3700000</v>
      </c>
      <c r="F14" s="67">
        <v>0</v>
      </c>
      <c r="G14" s="67">
        <v>3700000</v>
      </c>
    </row>
    <row r="15" spans="1:7" s="18" customFormat="1" ht="12.75">
      <c r="A15" s="174"/>
      <c r="B15" s="61">
        <v>70005</v>
      </c>
      <c r="C15" s="57" t="s">
        <v>84</v>
      </c>
      <c r="D15" s="59" t="s">
        <v>85</v>
      </c>
      <c r="E15" s="66">
        <f t="shared" si="0"/>
        <v>5000</v>
      </c>
      <c r="F15" s="67">
        <v>5000</v>
      </c>
      <c r="G15" s="67">
        <v>0</v>
      </c>
    </row>
    <row r="16" spans="1:7" ht="12.75">
      <c r="A16" s="174"/>
      <c r="B16" s="61">
        <v>70005</v>
      </c>
      <c r="C16" s="57" t="s">
        <v>86</v>
      </c>
      <c r="D16" s="59" t="s">
        <v>87</v>
      </c>
      <c r="E16" s="66">
        <f t="shared" si="0"/>
        <v>293000</v>
      </c>
      <c r="F16" s="67">
        <v>293000</v>
      </c>
      <c r="G16" s="67">
        <v>0</v>
      </c>
    </row>
    <row r="17" spans="1:7" ht="38.25">
      <c r="A17" s="174"/>
      <c r="B17" s="61">
        <v>70005</v>
      </c>
      <c r="C17" s="53">
        <v>2110</v>
      </c>
      <c r="D17" s="54" t="s">
        <v>75</v>
      </c>
      <c r="E17" s="66">
        <f t="shared" si="0"/>
        <v>320000</v>
      </c>
      <c r="F17" s="69">
        <v>320000</v>
      </c>
      <c r="G17" s="69">
        <v>0</v>
      </c>
    </row>
    <row r="18" spans="1:7" ht="38.25">
      <c r="A18" s="174"/>
      <c r="B18" s="61">
        <v>70005</v>
      </c>
      <c r="C18" s="53">
        <v>2360</v>
      </c>
      <c r="D18" s="65" t="s">
        <v>90</v>
      </c>
      <c r="E18" s="66">
        <f t="shared" si="0"/>
        <v>452000</v>
      </c>
      <c r="F18" s="69">
        <v>452000</v>
      </c>
      <c r="G18" s="69">
        <v>0</v>
      </c>
    </row>
    <row r="19" spans="1:7" ht="12.75">
      <c r="A19" s="72">
        <v>710</v>
      </c>
      <c r="B19" s="72"/>
      <c r="C19" s="76"/>
      <c r="D19" s="71" t="s">
        <v>91</v>
      </c>
      <c r="E19" s="73">
        <f>SUM(E20:E24)</f>
        <v>1550500</v>
      </c>
      <c r="F19" s="73">
        <f>SUM(F20:F24)</f>
        <v>1510500</v>
      </c>
      <c r="G19" s="73">
        <f>SUM(G20:G24)</f>
        <v>40000</v>
      </c>
    </row>
    <row r="20" spans="1:7" ht="38.25">
      <c r="A20" s="175"/>
      <c r="B20" s="61">
        <v>71013</v>
      </c>
      <c r="C20" s="53">
        <v>2110</v>
      </c>
      <c r="D20" s="54" t="s">
        <v>75</v>
      </c>
      <c r="E20" s="66">
        <f t="shared" si="0"/>
        <v>143000</v>
      </c>
      <c r="F20" s="67">
        <v>143000</v>
      </c>
      <c r="G20" s="67">
        <v>0</v>
      </c>
    </row>
    <row r="21" spans="1:7" ht="12.75">
      <c r="A21" s="176"/>
      <c r="B21" s="61">
        <v>71014</v>
      </c>
      <c r="C21" s="57" t="s">
        <v>84</v>
      </c>
      <c r="D21" s="54" t="s">
        <v>85</v>
      </c>
      <c r="E21" s="66">
        <f t="shared" si="0"/>
        <v>993500</v>
      </c>
      <c r="F21" s="67">
        <v>993500</v>
      </c>
      <c r="G21" s="67">
        <v>0</v>
      </c>
    </row>
    <row r="22" spans="1:7" ht="38.25">
      <c r="A22" s="176"/>
      <c r="B22" s="61">
        <v>71014</v>
      </c>
      <c r="C22" s="53">
        <v>2110</v>
      </c>
      <c r="D22" s="54" t="s">
        <v>75</v>
      </c>
      <c r="E22" s="66">
        <f t="shared" si="0"/>
        <v>37000</v>
      </c>
      <c r="F22" s="67">
        <v>37000</v>
      </c>
      <c r="G22" s="67">
        <v>0</v>
      </c>
    </row>
    <row r="23" spans="1:7" ht="38.25">
      <c r="A23" s="176"/>
      <c r="B23" s="61">
        <v>71015</v>
      </c>
      <c r="C23" s="53">
        <v>2110</v>
      </c>
      <c r="D23" s="54" t="s">
        <v>75</v>
      </c>
      <c r="E23" s="66">
        <f t="shared" si="0"/>
        <v>337000</v>
      </c>
      <c r="F23" s="69">
        <v>337000</v>
      </c>
      <c r="G23" s="69">
        <v>0</v>
      </c>
    </row>
    <row r="24" spans="1:7" ht="51">
      <c r="A24" s="177"/>
      <c r="B24" s="61">
        <v>71015</v>
      </c>
      <c r="C24" s="53">
        <v>6410</v>
      </c>
      <c r="D24" s="54" t="s">
        <v>120</v>
      </c>
      <c r="E24" s="66">
        <f t="shared" si="0"/>
        <v>40000</v>
      </c>
      <c r="F24" s="69">
        <v>0</v>
      </c>
      <c r="G24" s="69">
        <v>40000</v>
      </c>
    </row>
    <row r="25" spans="1:7" ht="12.75">
      <c r="A25" s="72">
        <v>750</v>
      </c>
      <c r="B25" s="72"/>
      <c r="C25" s="76"/>
      <c r="D25" s="77" t="s">
        <v>92</v>
      </c>
      <c r="E25" s="73">
        <f>SUM(E26:E31)</f>
        <v>235900</v>
      </c>
      <c r="F25" s="73">
        <f>SUM(F26:F31)</f>
        <v>235900</v>
      </c>
      <c r="G25" s="73">
        <f>SUM(G26:G31)</f>
        <v>0</v>
      </c>
    </row>
    <row r="26" spans="1:7" ht="38.25">
      <c r="A26" s="174" t="s">
        <v>93</v>
      </c>
      <c r="B26" s="61">
        <v>75011</v>
      </c>
      <c r="C26" s="53">
        <v>2110</v>
      </c>
      <c r="D26" s="54" t="s">
        <v>75</v>
      </c>
      <c r="E26" s="66">
        <f t="shared" si="0"/>
        <v>116700</v>
      </c>
      <c r="F26" s="67">
        <v>116700</v>
      </c>
      <c r="G26" s="67">
        <v>0</v>
      </c>
    </row>
    <row r="27" spans="1:7" ht="12.75">
      <c r="A27" s="174"/>
      <c r="B27" s="61">
        <v>75020</v>
      </c>
      <c r="C27" s="57" t="s">
        <v>94</v>
      </c>
      <c r="D27" s="54" t="s">
        <v>95</v>
      </c>
      <c r="E27" s="66">
        <f t="shared" si="0"/>
        <v>1200</v>
      </c>
      <c r="F27" s="67">
        <v>1200</v>
      </c>
      <c r="G27" s="67">
        <v>0</v>
      </c>
    </row>
    <row r="28" spans="1:7" ht="51">
      <c r="A28" s="174"/>
      <c r="B28" s="61">
        <v>75020</v>
      </c>
      <c r="C28" s="57" t="s">
        <v>80</v>
      </c>
      <c r="D28" s="58" t="s">
        <v>81</v>
      </c>
      <c r="E28" s="66">
        <f t="shared" si="0"/>
        <v>6000</v>
      </c>
      <c r="F28" s="67">
        <v>6000</v>
      </c>
      <c r="G28" s="67">
        <v>0</v>
      </c>
    </row>
    <row r="29" spans="1:7" ht="12.75">
      <c r="A29" s="174"/>
      <c r="B29" s="61">
        <v>75020</v>
      </c>
      <c r="C29" s="57" t="s">
        <v>84</v>
      </c>
      <c r="D29" s="59" t="s">
        <v>85</v>
      </c>
      <c r="E29" s="66">
        <f t="shared" si="0"/>
        <v>55000</v>
      </c>
      <c r="F29" s="67">
        <v>55000</v>
      </c>
      <c r="G29" s="67">
        <v>0</v>
      </c>
    </row>
    <row r="30" spans="1:7" ht="12.75">
      <c r="A30" s="174"/>
      <c r="B30" s="61">
        <v>75020</v>
      </c>
      <c r="C30" s="57" t="s">
        <v>88</v>
      </c>
      <c r="D30" s="59" t="s">
        <v>89</v>
      </c>
      <c r="E30" s="66">
        <f t="shared" si="0"/>
        <v>33000</v>
      </c>
      <c r="F30" s="67">
        <v>33000</v>
      </c>
      <c r="G30" s="67">
        <v>0</v>
      </c>
    </row>
    <row r="31" spans="1:7" ht="38.25">
      <c r="A31" s="174"/>
      <c r="B31" s="61">
        <v>75045</v>
      </c>
      <c r="C31" s="53">
        <v>2110</v>
      </c>
      <c r="D31" s="54" t="s">
        <v>75</v>
      </c>
      <c r="E31" s="66">
        <f t="shared" si="0"/>
        <v>24000</v>
      </c>
      <c r="F31" s="67">
        <v>24000</v>
      </c>
      <c r="G31" s="67">
        <v>0</v>
      </c>
    </row>
    <row r="32" spans="1:7" ht="25.5">
      <c r="A32" s="72">
        <v>754</v>
      </c>
      <c r="B32" s="72"/>
      <c r="C32" s="76"/>
      <c r="D32" s="78" t="s">
        <v>98</v>
      </c>
      <c r="E32" s="73">
        <f>SUM(E33)</f>
        <v>2899000</v>
      </c>
      <c r="F32" s="73">
        <f>SUM(F33)</f>
        <v>2899000</v>
      </c>
      <c r="G32" s="73">
        <f>SUM(G33)</f>
        <v>0</v>
      </c>
    </row>
    <row r="33" spans="1:7" ht="38.25">
      <c r="A33" s="56"/>
      <c r="B33" s="61">
        <v>75411</v>
      </c>
      <c r="C33" s="57">
        <v>2110</v>
      </c>
      <c r="D33" s="58" t="s">
        <v>75</v>
      </c>
      <c r="E33" s="66">
        <f t="shared" si="0"/>
        <v>2899000</v>
      </c>
      <c r="F33" s="67">
        <v>2899000</v>
      </c>
      <c r="G33" s="67">
        <v>0</v>
      </c>
    </row>
    <row r="34" spans="1:7" ht="38.25">
      <c r="A34" s="72">
        <v>756</v>
      </c>
      <c r="B34" s="72"/>
      <c r="C34" s="76"/>
      <c r="D34" s="78" t="s">
        <v>99</v>
      </c>
      <c r="E34" s="73">
        <f>SUM(E35:E40)</f>
        <v>17825066</v>
      </c>
      <c r="F34" s="73">
        <f>SUM(F35:F40)</f>
        <v>17825066</v>
      </c>
      <c r="G34" s="73">
        <f>SUM(G35:G40)</f>
        <v>0</v>
      </c>
    </row>
    <row r="35" spans="1:7" ht="12.75">
      <c r="A35" s="174"/>
      <c r="B35" s="61">
        <v>75618</v>
      </c>
      <c r="C35" s="57" t="s">
        <v>102</v>
      </c>
      <c r="D35" s="59" t="s">
        <v>103</v>
      </c>
      <c r="E35" s="66">
        <f t="shared" si="0"/>
        <v>1450000</v>
      </c>
      <c r="F35" s="67">
        <v>1450000</v>
      </c>
      <c r="G35" s="67">
        <v>0</v>
      </c>
    </row>
    <row r="36" spans="1:7" ht="38.25">
      <c r="A36" s="174"/>
      <c r="B36" s="61">
        <v>75618</v>
      </c>
      <c r="C36" s="57" t="s">
        <v>210</v>
      </c>
      <c r="D36" s="58" t="s">
        <v>212</v>
      </c>
      <c r="E36" s="66">
        <f t="shared" si="0"/>
        <v>1000000</v>
      </c>
      <c r="F36" s="67">
        <v>1000000</v>
      </c>
      <c r="G36" s="67">
        <v>0</v>
      </c>
    </row>
    <row r="37" spans="1:7" ht="12.75">
      <c r="A37" s="174"/>
      <c r="B37" s="61">
        <v>75618</v>
      </c>
      <c r="C37" s="57" t="s">
        <v>100</v>
      </c>
      <c r="D37" s="59" t="s">
        <v>101</v>
      </c>
      <c r="E37" s="66">
        <f>SUM(F37:G37)</f>
        <v>5500</v>
      </c>
      <c r="F37" s="67">
        <v>5500</v>
      </c>
      <c r="G37" s="67">
        <v>0</v>
      </c>
    </row>
    <row r="38" spans="1:7" ht="12.75">
      <c r="A38" s="174"/>
      <c r="B38" s="61">
        <v>75618</v>
      </c>
      <c r="C38" s="57" t="s">
        <v>84</v>
      </c>
      <c r="D38" s="59" t="s">
        <v>85</v>
      </c>
      <c r="E38" s="66">
        <f t="shared" si="0"/>
        <v>740</v>
      </c>
      <c r="F38" s="67">
        <v>740</v>
      </c>
      <c r="G38" s="67">
        <v>0</v>
      </c>
    </row>
    <row r="39" spans="1:7" ht="12.75">
      <c r="A39" s="174"/>
      <c r="B39" s="61">
        <v>75622</v>
      </c>
      <c r="C39" s="57" t="s">
        <v>104</v>
      </c>
      <c r="D39" s="59" t="s">
        <v>105</v>
      </c>
      <c r="E39" s="66">
        <f t="shared" si="0"/>
        <v>14968826</v>
      </c>
      <c r="F39" s="67">
        <v>14968826</v>
      </c>
      <c r="G39" s="67">
        <v>0</v>
      </c>
    </row>
    <row r="40" spans="1:7" ht="12.75">
      <c r="A40" s="174"/>
      <c r="B40" s="61">
        <v>75622</v>
      </c>
      <c r="C40" s="57" t="s">
        <v>106</v>
      </c>
      <c r="D40" s="55" t="s">
        <v>107</v>
      </c>
      <c r="E40" s="66">
        <f t="shared" si="0"/>
        <v>400000</v>
      </c>
      <c r="F40" s="67">
        <v>400000</v>
      </c>
      <c r="G40" s="67">
        <v>0</v>
      </c>
    </row>
    <row r="41" spans="1:7" ht="12.75">
      <c r="A41" s="72">
        <v>758</v>
      </c>
      <c r="B41" s="72"/>
      <c r="C41" s="76"/>
      <c r="D41" s="77" t="s">
        <v>108</v>
      </c>
      <c r="E41" s="73">
        <f t="shared" si="0"/>
        <v>30179569</v>
      </c>
      <c r="F41" s="75">
        <f>SUM(F42:F46)</f>
        <v>30179569</v>
      </c>
      <c r="G41" s="75">
        <f>SUM(G42:G46)</f>
        <v>0</v>
      </c>
    </row>
    <row r="42" spans="1:8" ht="12.75">
      <c r="A42" s="174"/>
      <c r="B42" s="61">
        <v>75801</v>
      </c>
      <c r="C42" s="53">
        <v>2920</v>
      </c>
      <c r="D42" s="59" t="s">
        <v>109</v>
      </c>
      <c r="E42" s="66">
        <f t="shared" si="0"/>
        <v>27713533</v>
      </c>
      <c r="F42" s="67">
        <v>27713533</v>
      </c>
      <c r="G42" s="67">
        <v>0</v>
      </c>
      <c r="H42" s="136"/>
    </row>
    <row r="43" spans="1:7" ht="12.75">
      <c r="A43" s="174"/>
      <c r="B43" s="61">
        <v>75803</v>
      </c>
      <c r="C43" s="53">
        <v>2920</v>
      </c>
      <c r="D43" s="59" t="s">
        <v>109</v>
      </c>
      <c r="E43" s="66">
        <f t="shared" si="0"/>
        <v>669515</v>
      </c>
      <c r="F43" s="67">
        <v>669515</v>
      </c>
      <c r="G43" s="67">
        <v>0</v>
      </c>
    </row>
    <row r="44" spans="1:7" ht="12.75">
      <c r="A44" s="174"/>
      <c r="B44" s="61">
        <v>75814</v>
      </c>
      <c r="C44" s="57" t="s">
        <v>86</v>
      </c>
      <c r="D44" s="59" t="s">
        <v>87</v>
      </c>
      <c r="E44" s="66">
        <f t="shared" si="0"/>
        <v>40000</v>
      </c>
      <c r="F44" s="67">
        <v>40000</v>
      </c>
      <c r="G44" s="67">
        <v>0</v>
      </c>
    </row>
    <row r="45" spans="1:7" ht="12.75">
      <c r="A45" s="174"/>
      <c r="B45" s="61">
        <v>75814</v>
      </c>
      <c r="C45" s="57" t="s">
        <v>88</v>
      </c>
      <c r="D45" s="59" t="s">
        <v>89</v>
      </c>
      <c r="E45" s="66">
        <f t="shared" si="0"/>
        <v>300000</v>
      </c>
      <c r="F45" s="67">
        <v>300000</v>
      </c>
      <c r="G45" s="67">
        <v>0</v>
      </c>
    </row>
    <row r="46" spans="1:7" ht="12.75">
      <c r="A46" s="174"/>
      <c r="B46" s="61">
        <v>75832</v>
      </c>
      <c r="C46" s="53">
        <v>2920</v>
      </c>
      <c r="D46" s="59" t="s">
        <v>109</v>
      </c>
      <c r="E46" s="66">
        <f t="shared" si="0"/>
        <v>1456521</v>
      </c>
      <c r="F46" s="67">
        <v>1456521</v>
      </c>
      <c r="G46" s="67">
        <v>0</v>
      </c>
    </row>
    <row r="47" spans="1:7" ht="12.75">
      <c r="A47" s="72">
        <v>801</v>
      </c>
      <c r="B47" s="72"/>
      <c r="C47" s="76"/>
      <c r="D47" s="77" t="s">
        <v>110</v>
      </c>
      <c r="E47" s="73">
        <f>SUM(E48:E53)</f>
        <v>2123400</v>
      </c>
      <c r="F47" s="73">
        <f>SUM(F48:F53)</f>
        <v>1773400</v>
      </c>
      <c r="G47" s="73">
        <f>SUM(G48:G53)</f>
        <v>350000</v>
      </c>
    </row>
    <row r="48" spans="1:7" ht="12.75">
      <c r="A48" s="174"/>
      <c r="B48" s="61">
        <v>80195</v>
      </c>
      <c r="C48" s="57" t="s">
        <v>100</v>
      </c>
      <c r="D48" s="59" t="s">
        <v>101</v>
      </c>
      <c r="E48" s="66">
        <f aca="true" t="shared" si="1" ref="E48:E55">SUM(F48:G48)</f>
        <v>105000</v>
      </c>
      <c r="F48" s="67">
        <v>105000</v>
      </c>
      <c r="G48" s="67">
        <v>0</v>
      </c>
    </row>
    <row r="49" spans="1:7" ht="51">
      <c r="A49" s="174"/>
      <c r="B49" s="61">
        <v>80195</v>
      </c>
      <c r="C49" s="57" t="s">
        <v>80</v>
      </c>
      <c r="D49" s="58" t="s">
        <v>81</v>
      </c>
      <c r="E49" s="66">
        <f t="shared" si="1"/>
        <v>466000</v>
      </c>
      <c r="F49" s="67">
        <v>466000</v>
      </c>
      <c r="G49" s="67">
        <v>0</v>
      </c>
    </row>
    <row r="50" spans="1:7" ht="12.75">
      <c r="A50" s="174"/>
      <c r="B50" s="61">
        <v>80195</v>
      </c>
      <c r="C50" s="57" t="s">
        <v>84</v>
      </c>
      <c r="D50" s="59" t="s">
        <v>85</v>
      </c>
      <c r="E50" s="66">
        <f t="shared" si="1"/>
        <v>937400</v>
      </c>
      <c r="F50" s="67">
        <v>937400</v>
      </c>
      <c r="G50" s="67">
        <v>0</v>
      </c>
    </row>
    <row r="51" spans="1:7" ht="12.75">
      <c r="A51" s="174"/>
      <c r="B51" s="61">
        <v>80195</v>
      </c>
      <c r="C51" s="57" t="s">
        <v>88</v>
      </c>
      <c r="D51" s="59" t="s">
        <v>89</v>
      </c>
      <c r="E51" s="66">
        <f t="shared" si="1"/>
        <v>90000</v>
      </c>
      <c r="F51" s="67">
        <v>90000</v>
      </c>
      <c r="G51" s="67">
        <v>0</v>
      </c>
    </row>
    <row r="52" spans="1:7" ht="38.25">
      <c r="A52" s="174"/>
      <c r="B52" s="61">
        <v>80195</v>
      </c>
      <c r="C52" s="60" t="s">
        <v>96</v>
      </c>
      <c r="D52" s="58" t="s">
        <v>97</v>
      </c>
      <c r="E52" s="66">
        <f t="shared" si="1"/>
        <v>175000</v>
      </c>
      <c r="F52" s="67">
        <v>175000</v>
      </c>
      <c r="G52" s="67">
        <v>0</v>
      </c>
    </row>
    <row r="53" spans="1:7" ht="38.25">
      <c r="A53" s="174"/>
      <c r="B53" s="61">
        <v>80195</v>
      </c>
      <c r="C53" s="57">
        <v>6297</v>
      </c>
      <c r="D53" s="58" t="s">
        <v>77</v>
      </c>
      <c r="E53" s="66">
        <f t="shared" si="1"/>
        <v>350000</v>
      </c>
      <c r="F53" s="67">
        <v>0</v>
      </c>
      <c r="G53" s="67">
        <v>350000</v>
      </c>
    </row>
    <row r="54" spans="1:7" ht="12.75">
      <c r="A54" s="72">
        <v>851</v>
      </c>
      <c r="B54" s="72"/>
      <c r="C54" s="76"/>
      <c r="D54" s="77" t="s">
        <v>111</v>
      </c>
      <c r="E54" s="73">
        <f t="shared" si="1"/>
        <v>2008000</v>
      </c>
      <c r="F54" s="75">
        <f>SUM(F55)</f>
        <v>2008000</v>
      </c>
      <c r="G54" s="75">
        <f>SUM(G55)</f>
        <v>0</v>
      </c>
    </row>
    <row r="55" spans="1:7" ht="38.25">
      <c r="A55" s="56"/>
      <c r="B55" s="61">
        <v>85156</v>
      </c>
      <c r="C55" s="53">
        <v>2110</v>
      </c>
      <c r="D55" s="54" t="s">
        <v>75</v>
      </c>
      <c r="E55" s="66">
        <f t="shared" si="1"/>
        <v>2008000</v>
      </c>
      <c r="F55" s="67">
        <v>2008000</v>
      </c>
      <c r="G55" s="67">
        <v>0</v>
      </c>
    </row>
    <row r="56" spans="1:7" ht="12.75">
      <c r="A56" s="72">
        <v>852</v>
      </c>
      <c r="B56" s="72"/>
      <c r="C56" s="76"/>
      <c r="D56" s="77" t="s">
        <v>112</v>
      </c>
      <c r="E56" s="73">
        <f>SUM(E57:E63)</f>
        <v>786354</v>
      </c>
      <c r="F56" s="73">
        <f>SUM(F57:F63)</f>
        <v>786354</v>
      </c>
      <c r="G56" s="73">
        <f>SUM(G57:G63)</f>
        <v>0</v>
      </c>
    </row>
    <row r="57" spans="1:7" ht="12.75">
      <c r="A57" s="174"/>
      <c r="B57" s="61">
        <v>85201</v>
      </c>
      <c r="C57" s="57" t="s">
        <v>84</v>
      </c>
      <c r="D57" s="59" t="s">
        <v>85</v>
      </c>
      <c r="E57" s="66">
        <f aca="true" t="shared" si="2" ref="E57:E63">SUM(F57:G57)</f>
        <v>4080</v>
      </c>
      <c r="F57" s="67">
        <v>4080</v>
      </c>
      <c r="G57" s="67">
        <v>0</v>
      </c>
    </row>
    <row r="58" spans="1:7" ht="12.75">
      <c r="A58" s="174"/>
      <c r="B58" s="61">
        <v>85201</v>
      </c>
      <c r="C58" s="57" t="s">
        <v>88</v>
      </c>
      <c r="D58" s="59" t="s">
        <v>89</v>
      </c>
      <c r="E58" s="66">
        <f t="shared" si="2"/>
        <v>10500</v>
      </c>
      <c r="F58" s="67">
        <v>10500</v>
      </c>
      <c r="G58" s="67">
        <v>0</v>
      </c>
    </row>
    <row r="59" spans="1:7" ht="38.25">
      <c r="A59" s="174"/>
      <c r="B59" s="61">
        <v>85201</v>
      </c>
      <c r="C59" s="53">
        <v>2320</v>
      </c>
      <c r="D59" s="55" t="s">
        <v>113</v>
      </c>
      <c r="E59" s="66">
        <f t="shared" si="2"/>
        <v>289715</v>
      </c>
      <c r="F59" s="67">
        <v>289715</v>
      </c>
      <c r="G59" s="67">
        <v>0</v>
      </c>
    </row>
    <row r="60" spans="1:7" ht="38.25">
      <c r="A60" s="174"/>
      <c r="B60" s="61">
        <v>85203</v>
      </c>
      <c r="C60" s="53">
        <v>2700</v>
      </c>
      <c r="D60" s="55" t="s">
        <v>97</v>
      </c>
      <c r="E60" s="66">
        <f t="shared" si="2"/>
        <v>270380</v>
      </c>
      <c r="F60" s="67">
        <v>270380</v>
      </c>
      <c r="G60" s="67">
        <v>0</v>
      </c>
    </row>
    <row r="61" spans="1:7" ht="38.25">
      <c r="A61" s="174"/>
      <c r="B61" s="61">
        <v>85204</v>
      </c>
      <c r="C61" s="53">
        <v>2320</v>
      </c>
      <c r="D61" s="55" t="s">
        <v>113</v>
      </c>
      <c r="E61" s="66">
        <f t="shared" si="2"/>
        <v>189179</v>
      </c>
      <c r="F61" s="67">
        <v>189179</v>
      </c>
      <c r="G61" s="67">
        <v>0</v>
      </c>
    </row>
    <row r="62" spans="1:7" ht="38.25">
      <c r="A62" s="174"/>
      <c r="B62" s="61">
        <v>85205</v>
      </c>
      <c r="C62" s="53">
        <v>2110</v>
      </c>
      <c r="D62" s="54" t="s">
        <v>75</v>
      </c>
      <c r="E62" s="66">
        <f t="shared" si="2"/>
        <v>21000</v>
      </c>
      <c r="F62" s="67">
        <v>21000</v>
      </c>
      <c r="G62" s="67">
        <v>0</v>
      </c>
    </row>
    <row r="63" spans="1:7" ht="51">
      <c r="A63" s="174"/>
      <c r="B63" s="61">
        <v>85220</v>
      </c>
      <c r="C63" s="57" t="s">
        <v>80</v>
      </c>
      <c r="D63" s="58" t="s">
        <v>81</v>
      </c>
      <c r="E63" s="66">
        <f t="shared" si="2"/>
        <v>1500</v>
      </c>
      <c r="F63" s="67">
        <v>1500</v>
      </c>
      <c r="G63" s="67">
        <v>0</v>
      </c>
    </row>
    <row r="64" spans="1:7" ht="12.75">
      <c r="A64" s="72">
        <v>853</v>
      </c>
      <c r="B64" s="72"/>
      <c r="C64" s="76"/>
      <c r="D64" s="79" t="s">
        <v>114</v>
      </c>
      <c r="E64" s="73">
        <f>SUM(E65:E72)</f>
        <v>2836271</v>
      </c>
      <c r="F64" s="73">
        <f>SUM(F65:F72)</f>
        <v>2836271</v>
      </c>
      <c r="G64" s="73">
        <f>SUM(G65:G72)</f>
        <v>0</v>
      </c>
    </row>
    <row r="65" spans="1:7" ht="12.75">
      <c r="A65" s="181"/>
      <c r="B65" s="61">
        <v>85311</v>
      </c>
      <c r="C65" s="57" t="s">
        <v>84</v>
      </c>
      <c r="D65" s="62" t="s">
        <v>85</v>
      </c>
      <c r="E65" s="66">
        <f>SUM(F65:G65)</f>
        <v>20000</v>
      </c>
      <c r="F65" s="67">
        <v>20000</v>
      </c>
      <c r="G65" s="67">
        <v>0</v>
      </c>
    </row>
    <row r="66" spans="1:7" ht="38.25">
      <c r="A66" s="181"/>
      <c r="B66" s="61">
        <v>85321</v>
      </c>
      <c r="C66" s="53">
        <v>2110</v>
      </c>
      <c r="D66" s="54" t="s">
        <v>75</v>
      </c>
      <c r="E66" s="66">
        <f aca="true" t="shared" si="3" ref="E66:E72">SUM(F66:G66)</f>
        <v>60000</v>
      </c>
      <c r="F66" s="67">
        <v>60000</v>
      </c>
      <c r="G66" s="67">
        <v>0</v>
      </c>
    </row>
    <row r="67" spans="1:7" ht="38.25">
      <c r="A67" s="181"/>
      <c r="B67" s="61">
        <v>85333</v>
      </c>
      <c r="C67" s="53">
        <v>2440</v>
      </c>
      <c r="D67" s="54" t="s">
        <v>121</v>
      </c>
      <c r="E67" s="66">
        <f t="shared" si="3"/>
        <v>670700</v>
      </c>
      <c r="F67" s="67">
        <v>670700</v>
      </c>
      <c r="G67" s="67">
        <v>0</v>
      </c>
    </row>
    <row r="68" spans="1:7" ht="38.25">
      <c r="A68" s="181"/>
      <c r="B68" s="61">
        <v>85333</v>
      </c>
      <c r="C68" s="53">
        <v>2707</v>
      </c>
      <c r="D68" s="58" t="s">
        <v>97</v>
      </c>
      <c r="E68" s="66">
        <f t="shared" si="3"/>
        <v>505885</v>
      </c>
      <c r="F68" s="67">
        <v>505885</v>
      </c>
      <c r="G68" s="67">
        <v>0</v>
      </c>
    </row>
    <row r="69" spans="1:7" ht="51">
      <c r="A69" s="181"/>
      <c r="B69" s="61">
        <v>85395</v>
      </c>
      <c r="C69" s="57">
        <v>2007</v>
      </c>
      <c r="D69" s="54" t="s">
        <v>185</v>
      </c>
      <c r="E69" s="66">
        <f t="shared" si="3"/>
        <v>276749</v>
      </c>
      <c r="F69" s="67">
        <v>276749</v>
      </c>
      <c r="G69" s="67">
        <v>0</v>
      </c>
    </row>
    <row r="70" spans="1:7" ht="51">
      <c r="A70" s="181"/>
      <c r="B70" s="61">
        <v>85395</v>
      </c>
      <c r="C70" s="53">
        <v>2009</v>
      </c>
      <c r="D70" s="54" t="s">
        <v>185</v>
      </c>
      <c r="E70" s="66">
        <f t="shared" si="3"/>
        <v>16262</v>
      </c>
      <c r="F70" s="67">
        <v>16262</v>
      </c>
      <c r="G70" s="67">
        <v>0</v>
      </c>
    </row>
    <row r="71" spans="1:7" ht="38.25">
      <c r="A71" s="181"/>
      <c r="B71" s="61">
        <v>85395</v>
      </c>
      <c r="C71" s="53">
        <v>2337</v>
      </c>
      <c r="D71" s="54" t="s">
        <v>122</v>
      </c>
      <c r="E71" s="66">
        <f t="shared" si="3"/>
        <v>1093674</v>
      </c>
      <c r="F71" s="67">
        <v>1093674</v>
      </c>
      <c r="G71" s="67">
        <v>0</v>
      </c>
    </row>
    <row r="72" spans="1:7" ht="38.25">
      <c r="A72" s="181"/>
      <c r="B72" s="61">
        <v>85395</v>
      </c>
      <c r="C72" s="53">
        <v>2339</v>
      </c>
      <c r="D72" s="54" t="s">
        <v>122</v>
      </c>
      <c r="E72" s="66">
        <f t="shared" si="3"/>
        <v>193001</v>
      </c>
      <c r="F72" s="67">
        <v>193001</v>
      </c>
      <c r="G72" s="67">
        <v>0</v>
      </c>
    </row>
    <row r="73" spans="1:7" ht="12.75">
      <c r="A73" s="72">
        <v>854</v>
      </c>
      <c r="B73" s="72"/>
      <c r="C73" s="76"/>
      <c r="D73" s="77" t="s">
        <v>115</v>
      </c>
      <c r="E73" s="73">
        <f>SUM(E74:E80)</f>
        <v>275000</v>
      </c>
      <c r="F73" s="73">
        <f>SUM(F74:F80)</f>
        <v>275000</v>
      </c>
      <c r="G73" s="73">
        <f>SUM(G74:G80)</f>
        <v>0</v>
      </c>
    </row>
    <row r="74" spans="1:7" ht="38.25">
      <c r="A74" s="181"/>
      <c r="B74" s="61">
        <v>85403</v>
      </c>
      <c r="C74" s="57" t="s">
        <v>116</v>
      </c>
      <c r="D74" s="55" t="s">
        <v>183</v>
      </c>
      <c r="E74" s="66">
        <f>SUM(F74:G74)</f>
        <v>226000</v>
      </c>
      <c r="F74" s="67">
        <v>226000</v>
      </c>
      <c r="G74" s="81">
        <v>0</v>
      </c>
    </row>
    <row r="75" spans="1:7" ht="51">
      <c r="A75" s="181"/>
      <c r="B75" s="61">
        <v>85403</v>
      </c>
      <c r="C75" s="57" t="s">
        <v>80</v>
      </c>
      <c r="D75" s="55" t="s">
        <v>81</v>
      </c>
      <c r="E75" s="66">
        <f aca="true" t="shared" si="4" ref="E75:E80">SUM(F75:G75)</f>
        <v>25000</v>
      </c>
      <c r="F75" s="67">
        <v>25000</v>
      </c>
      <c r="G75" s="81">
        <v>0</v>
      </c>
    </row>
    <row r="76" spans="1:7" ht="12.75">
      <c r="A76" s="181"/>
      <c r="B76" s="61">
        <v>85403</v>
      </c>
      <c r="C76" s="57" t="s">
        <v>84</v>
      </c>
      <c r="D76" s="55" t="s">
        <v>85</v>
      </c>
      <c r="E76" s="66">
        <f t="shared" si="4"/>
        <v>3000</v>
      </c>
      <c r="F76" s="67">
        <v>3000</v>
      </c>
      <c r="G76" s="81">
        <v>0</v>
      </c>
    </row>
    <row r="77" spans="1:7" ht="12.75">
      <c r="A77" s="181"/>
      <c r="B77" s="61">
        <v>85403</v>
      </c>
      <c r="C77" s="57" t="s">
        <v>86</v>
      </c>
      <c r="D77" s="55" t="s">
        <v>87</v>
      </c>
      <c r="E77" s="66">
        <f t="shared" si="4"/>
        <v>500</v>
      </c>
      <c r="F77" s="67">
        <v>500</v>
      </c>
      <c r="G77" s="81">
        <v>0</v>
      </c>
    </row>
    <row r="78" spans="1:7" ht="51">
      <c r="A78" s="181"/>
      <c r="B78" s="61">
        <v>85406</v>
      </c>
      <c r="C78" s="57" t="s">
        <v>80</v>
      </c>
      <c r="D78" s="58" t="s">
        <v>81</v>
      </c>
      <c r="E78" s="66">
        <f t="shared" si="4"/>
        <v>4600</v>
      </c>
      <c r="F78" s="81">
        <v>4600</v>
      </c>
      <c r="G78" s="81">
        <v>0</v>
      </c>
    </row>
    <row r="79" spans="1:7" ht="12.75">
      <c r="A79" s="181"/>
      <c r="B79" s="61">
        <v>85406</v>
      </c>
      <c r="C79" s="57" t="s">
        <v>84</v>
      </c>
      <c r="D79" s="59" t="s">
        <v>85</v>
      </c>
      <c r="E79" s="66">
        <f t="shared" si="4"/>
        <v>900</v>
      </c>
      <c r="F79" s="81">
        <v>900</v>
      </c>
      <c r="G79" s="81">
        <v>0</v>
      </c>
    </row>
    <row r="80" spans="1:7" ht="51">
      <c r="A80" s="181"/>
      <c r="B80" s="61">
        <v>85420</v>
      </c>
      <c r="C80" s="57" t="s">
        <v>80</v>
      </c>
      <c r="D80" s="58" t="s">
        <v>81</v>
      </c>
      <c r="E80" s="66">
        <f t="shared" si="4"/>
        <v>15000</v>
      </c>
      <c r="F80" s="68">
        <v>15000</v>
      </c>
      <c r="G80" s="81">
        <v>0</v>
      </c>
    </row>
    <row r="81" spans="1:7" ht="12.75">
      <c r="A81" s="72">
        <v>900</v>
      </c>
      <c r="B81" s="72"/>
      <c r="C81" s="82"/>
      <c r="D81" s="77" t="s">
        <v>117</v>
      </c>
      <c r="E81" s="73">
        <f aca="true" t="shared" si="5" ref="E81:E87">SUM(F81:G81)</f>
        <v>1634100</v>
      </c>
      <c r="F81" s="75">
        <f>SUM(F82)</f>
        <v>1634100</v>
      </c>
      <c r="G81" s="75">
        <f>SUM(G82)</f>
        <v>0</v>
      </c>
    </row>
    <row r="82" spans="1:7" ht="12.75">
      <c r="A82" s="155"/>
      <c r="B82" s="61">
        <v>90019</v>
      </c>
      <c r="C82" s="63" t="s">
        <v>100</v>
      </c>
      <c r="D82" s="58" t="s">
        <v>101</v>
      </c>
      <c r="E82" s="66">
        <f t="shared" si="5"/>
        <v>1634100</v>
      </c>
      <c r="F82" s="67">
        <v>1634100</v>
      </c>
      <c r="G82" s="67">
        <v>0</v>
      </c>
    </row>
    <row r="83" spans="1:7" ht="12.75">
      <c r="A83" s="72">
        <v>926</v>
      </c>
      <c r="B83" s="72"/>
      <c r="C83" s="82"/>
      <c r="D83" s="77" t="s">
        <v>211</v>
      </c>
      <c r="E83" s="73">
        <f t="shared" si="5"/>
        <v>4060000</v>
      </c>
      <c r="F83" s="75">
        <f>SUM(F84,F85,F87,F86)</f>
        <v>705000</v>
      </c>
      <c r="G83" s="75">
        <f>SUM(G84,G85,G87,G86)</f>
        <v>3355000</v>
      </c>
    </row>
    <row r="84" spans="1:7" ht="51">
      <c r="A84" s="181"/>
      <c r="B84" s="61">
        <v>92601</v>
      </c>
      <c r="C84" s="63" t="s">
        <v>80</v>
      </c>
      <c r="D84" s="58" t="s">
        <v>81</v>
      </c>
      <c r="E84" s="66">
        <f t="shared" si="5"/>
        <v>65000</v>
      </c>
      <c r="F84" s="67">
        <v>65000</v>
      </c>
      <c r="G84" s="67">
        <v>0</v>
      </c>
    </row>
    <row r="85" spans="1:7" ht="12.75">
      <c r="A85" s="181"/>
      <c r="B85" s="61">
        <v>92601</v>
      </c>
      <c r="C85" s="63" t="s">
        <v>84</v>
      </c>
      <c r="D85" s="62" t="s">
        <v>85</v>
      </c>
      <c r="E85" s="66">
        <f t="shared" si="5"/>
        <v>640000</v>
      </c>
      <c r="F85" s="67">
        <v>640000</v>
      </c>
      <c r="G85" s="67">
        <v>0</v>
      </c>
    </row>
    <row r="86" spans="1:7" ht="38.25">
      <c r="A86" s="181"/>
      <c r="B86" s="61">
        <v>92601</v>
      </c>
      <c r="C86" s="60" t="s">
        <v>119</v>
      </c>
      <c r="D86" s="58" t="s">
        <v>77</v>
      </c>
      <c r="E86" s="66">
        <f t="shared" si="5"/>
        <v>2275000</v>
      </c>
      <c r="F86" s="67">
        <v>0</v>
      </c>
      <c r="G86" s="67">
        <v>2275000</v>
      </c>
    </row>
    <row r="87" spans="1:7" ht="38.25">
      <c r="A87" s="181"/>
      <c r="B87" s="61">
        <v>92601</v>
      </c>
      <c r="C87" s="60" t="s">
        <v>118</v>
      </c>
      <c r="D87" s="58" t="s">
        <v>77</v>
      </c>
      <c r="E87" s="66">
        <f t="shared" si="5"/>
        <v>1080000</v>
      </c>
      <c r="F87" s="67">
        <v>0</v>
      </c>
      <c r="G87" s="67">
        <v>1080000</v>
      </c>
    </row>
    <row r="88" spans="1:7" ht="12.75">
      <c r="A88" s="182" t="s">
        <v>34</v>
      </c>
      <c r="B88" s="182"/>
      <c r="C88" s="182"/>
      <c r="D88" s="182"/>
      <c r="E88" s="80">
        <f>SUM(E6,E8,E12,E19,E25,E32,E34,E41,E47,E54,E56,E64,E73,E81,E83)</f>
        <v>80780160</v>
      </c>
      <c r="F88" s="80">
        <f>SUM(F6,F8,F12,F19,F25,F32,F34,F41,F47,F54,F56,F64,F73,F81,F83)</f>
        <v>63820160</v>
      </c>
      <c r="G88" s="80">
        <f>SUM(G6,G8,G12,G19,G25,G32,G34,G41,G47,G54,G56,G64,G73,G81,G83)</f>
        <v>16960000</v>
      </c>
    </row>
    <row r="89" spans="5:7" ht="12.75">
      <c r="E89" s="136"/>
      <c r="F89" s="136"/>
      <c r="G89" s="136"/>
    </row>
    <row r="90" spans="5:7" ht="12.75">
      <c r="E90" s="136"/>
      <c r="F90" s="136"/>
      <c r="G90" s="136"/>
    </row>
    <row r="92" ht="12.75">
      <c r="G92" s="136"/>
    </row>
    <row r="94" ht="12.75">
      <c r="F94" s="136"/>
    </row>
  </sheetData>
  <sheetProtection/>
  <mergeCells count="19">
    <mergeCell ref="A65:A72"/>
    <mergeCell ref="A74:A80"/>
    <mergeCell ref="A84:A87"/>
    <mergeCell ref="A88:D88"/>
    <mergeCell ref="A35:A40"/>
    <mergeCell ref="A42:A46"/>
    <mergeCell ref="A48:A53"/>
    <mergeCell ref="A57:A63"/>
    <mergeCell ref="A1:G1"/>
    <mergeCell ref="A3:A4"/>
    <mergeCell ref="B3:B4"/>
    <mergeCell ref="C3:C4"/>
    <mergeCell ref="D3:D4"/>
    <mergeCell ref="E3:E4"/>
    <mergeCell ref="F3:G3"/>
    <mergeCell ref="A9:A11"/>
    <mergeCell ref="A13:A18"/>
    <mergeCell ref="A26:A31"/>
    <mergeCell ref="A20:A24"/>
  </mergeCells>
  <printOptions horizontalCentered="1"/>
  <pageMargins left="0.6692913385826772" right="0.5511811023622047" top="1.968503937007874" bottom="0.5905511811023623" header="0.5905511811023623" footer="0.5118110236220472"/>
  <pageSetup fitToHeight="0" fitToWidth="1" horizontalDpi="300" verticalDpi="300" orientation="portrait" paperSize="9" scale="72" r:id="rId1"/>
  <headerFooter alignWithMargins="0">
    <oddHeader>&amp;RZałącznik nr 1
do uchwały Nr III/31/2011
Rady Powiatu w Policach
z dnia 28 lutego 2011 r. 
</oddHeader>
    <oddFooter>&amp;C&amp;P</oddFooter>
  </headerFooter>
  <rowBreaks count="2" manualBreakCount="2">
    <brk id="31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showGridLines="0" zoomScalePageLayoutView="0" workbookViewId="0" topLeftCell="F1">
      <pane ySplit="7" topLeftCell="BM62" activePane="bottomLeft" state="frozen"/>
      <selection pane="topLeft" activeCell="A1" sqref="A1"/>
      <selection pane="bottomLeft" activeCell="J126" sqref="J125:M126"/>
    </sheetView>
  </sheetViews>
  <sheetFormatPr defaultColWidth="9.00390625" defaultRowHeight="12.75"/>
  <cols>
    <col min="1" max="1" width="5.875" style="135" customWidth="1"/>
    <col min="2" max="2" width="9.00390625" style="135" bestFit="1" customWidth="1"/>
    <col min="3" max="3" width="35.75390625" style="153" customWidth="1"/>
    <col min="4" max="4" width="13.125" style="135" bestFit="1" customWidth="1"/>
    <col min="5" max="5" width="12.625" style="135" customWidth="1"/>
    <col min="6" max="6" width="16.25390625" style="135" customWidth="1"/>
    <col min="7" max="7" width="12.875" style="135" customWidth="1"/>
    <col min="8" max="8" width="11.375" style="135" customWidth="1"/>
    <col min="9" max="9" width="13.625" style="135" customWidth="1"/>
    <col min="10" max="10" width="15.00390625" style="135" customWidth="1"/>
    <col min="11" max="11" width="10.375" style="135" customWidth="1"/>
    <col min="12" max="12" width="11.25390625" style="135" bestFit="1" customWidth="1"/>
    <col min="13" max="14" width="13.00390625" style="135" customWidth="1"/>
    <col min="15" max="15" width="16.75390625" style="135" customWidth="1"/>
    <col min="16" max="16" width="10.375" style="135" customWidth="1"/>
    <col min="17" max="17" width="13.125" style="135" customWidth="1"/>
    <col min="18" max="18" width="12.25390625" style="135" bestFit="1" customWidth="1"/>
    <col min="19" max="16384" width="9.125" style="135" customWidth="1"/>
  </cols>
  <sheetData>
    <row r="1" spans="1:17" ht="15.75" customHeight="1">
      <c r="A1" s="178" t="s">
        <v>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5.75" customHeight="1">
      <c r="A2" s="1"/>
      <c r="B2" s="1"/>
      <c r="C2" s="1"/>
      <c r="D2" s="1"/>
      <c r="E2" s="1"/>
      <c r="F2" s="1"/>
      <c r="G2" s="1"/>
      <c r="H2" s="38"/>
      <c r="I2" s="38"/>
      <c r="Q2" s="39" t="s">
        <v>0</v>
      </c>
    </row>
    <row r="3" spans="1:17" s="18" customFormat="1" ht="12.75">
      <c r="A3" s="193" t="s">
        <v>1</v>
      </c>
      <c r="B3" s="193" t="s">
        <v>7</v>
      </c>
      <c r="C3" s="193" t="s">
        <v>8</v>
      </c>
      <c r="D3" s="193" t="s">
        <v>37</v>
      </c>
      <c r="E3" s="196" t="s">
        <v>4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17" s="18" customFormat="1" ht="12.75">
      <c r="A4" s="193"/>
      <c r="B4" s="193"/>
      <c r="C4" s="193"/>
      <c r="D4" s="193"/>
      <c r="E4" s="193" t="s">
        <v>9</v>
      </c>
      <c r="F4" s="193" t="s">
        <v>4</v>
      </c>
      <c r="G4" s="193"/>
      <c r="H4" s="193"/>
      <c r="I4" s="193"/>
      <c r="J4" s="193"/>
      <c r="K4" s="193"/>
      <c r="L4" s="193"/>
      <c r="M4" s="193" t="s">
        <v>10</v>
      </c>
      <c r="N4" s="193" t="s">
        <v>4</v>
      </c>
      <c r="O4" s="193"/>
      <c r="P4" s="193"/>
      <c r="Q4" s="193"/>
    </row>
    <row r="5" spans="1:17" s="18" customFormat="1" ht="18.75" customHeight="1">
      <c r="A5" s="193"/>
      <c r="B5" s="193"/>
      <c r="C5" s="193"/>
      <c r="D5" s="193"/>
      <c r="E5" s="193"/>
      <c r="F5" s="189" t="s">
        <v>186</v>
      </c>
      <c r="G5" s="191" t="s">
        <v>187</v>
      </c>
      <c r="H5" s="193" t="s">
        <v>32</v>
      </c>
      <c r="I5" s="193" t="s">
        <v>35</v>
      </c>
      <c r="J5" s="193" t="s">
        <v>194</v>
      </c>
      <c r="K5" s="194" t="s">
        <v>11</v>
      </c>
      <c r="L5" s="194" t="s">
        <v>12</v>
      </c>
      <c r="M5" s="193"/>
      <c r="N5" s="189" t="s">
        <v>217</v>
      </c>
      <c r="O5" s="26" t="s">
        <v>213</v>
      </c>
      <c r="P5" s="193" t="s">
        <v>227</v>
      </c>
      <c r="Q5" s="193" t="s">
        <v>214</v>
      </c>
    </row>
    <row r="6" spans="1:17" s="64" customFormat="1" ht="88.5" customHeight="1">
      <c r="A6" s="193"/>
      <c r="B6" s="193"/>
      <c r="C6" s="193"/>
      <c r="D6" s="193"/>
      <c r="E6" s="193"/>
      <c r="F6" s="190"/>
      <c r="G6" s="192"/>
      <c r="H6" s="193"/>
      <c r="I6" s="193"/>
      <c r="J6" s="193"/>
      <c r="K6" s="195"/>
      <c r="L6" s="195"/>
      <c r="M6" s="193"/>
      <c r="N6" s="190"/>
      <c r="O6" s="147" t="s">
        <v>229</v>
      </c>
      <c r="P6" s="193"/>
      <c r="Q6" s="193"/>
    </row>
    <row r="7" spans="1:17" s="18" customFormat="1" ht="12.7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</row>
    <row r="8" spans="1:17" s="127" customFormat="1" ht="12.75">
      <c r="A8" s="122" t="s">
        <v>39</v>
      </c>
      <c r="B8" s="119"/>
      <c r="C8" s="124" t="s">
        <v>74</v>
      </c>
      <c r="D8" s="123">
        <f>SUM(D9)</f>
        <v>70000</v>
      </c>
      <c r="E8" s="123">
        <f aca="true" t="shared" si="0" ref="E8:Q8">SUM(E9)</f>
        <v>70000</v>
      </c>
      <c r="F8" s="123">
        <f t="shared" si="0"/>
        <v>0</v>
      </c>
      <c r="G8" s="123">
        <f t="shared" si="0"/>
        <v>70000</v>
      </c>
      <c r="H8" s="123">
        <f t="shared" si="0"/>
        <v>0</v>
      </c>
      <c r="I8" s="123">
        <f t="shared" si="0"/>
        <v>0</v>
      </c>
      <c r="J8" s="123">
        <f t="shared" si="0"/>
        <v>0</v>
      </c>
      <c r="K8" s="123">
        <f t="shared" si="0"/>
        <v>0</v>
      </c>
      <c r="L8" s="123">
        <f t="shared" si="0"/>
        <v>0</v>
      </c>
      <c r="M8" s="123">
        <f t="shared" si="0"/>
        <v>0</v>
      </c>
      <c r="N8" s="123">
        <f t="shared" si="0"/>
        <v>0</v>
      </c>
      <c r="O8" s="123">
        <f t="shared" si="0"/>
        <v>0</v>
      </c>
      <c r="P8" s="123">
        <f t="shared" si="0"/>
        <v>0</v>
      </c>
      <c r="Q8" s="123">
        <f t="shared" si="0"/>
        <v>0</v>
      </c>
    </row>
    <row r="9" spans="1:17" s="127" customFormat="1" ht="25.5">
      <c r="A9" s="83"/>
      <c r="B9" s="84" t="s">
        <v>40</v>
      </c>
      <c r="C9" s="85" t="s">
        <v>123</v>
      </c>
      <c r="D9" s="86">
        <f>SUM(E9,M9)</f>
        <v>70000</v>
      </c>
      <c r="E9" s="86">
        <f>SUM(F9:L9)</f>
        <v>70000</v>
      </c>
      <c r="F9" s="86">
        <v>0</v>
      </c>
      <c r="G9" s="86">
        <v>70000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</row>
    <row r="10" spans="1:17" s="127" customFormat="1" ht="12.75">
      <c r="A10" s="122" t="s">
        <v>124</v>
      </c>
      <c r="B10" s="119"/>
      <c r="C10" s="128" t="s">
        <v>125</v>
      </c>
      <c r="D10" s="118">
        <f aca="true" t="shared" si="1" ref="D10:Q10">SUM(D11)</f>
        <v>7000</v>
      </c>
      <c r="E10" s="118">
        <f t="shared" si="1"/>
        <v>7000</v>
      </c>
      <c r="F10" s="118">
        <f t="shared" si="1"/>
        <v>0</v>
      </c>
      <c r="G10" s="118">
        <f t="shared" si="1"/>
        <v>7000</v>
      </c>
      <c r="H10" s="118">
        <f t="shared" si="1"/>
        <v>0</v>
      </c>
      <c r="I10" s="118">
        <f t="shared" si="1"/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118">
        <f t="shared" si="1"/>
        <v>0</v>
      </c>
      <c r="O10" s="118">
        <f t="shared" si="1"/>
        <v>0</v>
      </c>
      <c r="P10" s="118">
        <f t="shared" si="1"/>
        <v>0</v>
      </c>
      <c r="Q10" s="118">
        <f t="shared" si="1"/>
        <v>0</v>
      </c>
    </row>
    <row r="11" spans="1:17" s="127" customFormat="1" ht="12.75">
      <c r="A11" s="129"/>
      <c r="B11" s="130" t="s">
        <v>126</v>
      </c>
      <c r="C11" s="131" t="s">
        <v>127</v>
      </c>
      <c r="D11" s="116">
        <f>SUM(E11,M11)</f>
        <v>7000</v>
      </c>
      <c r="E11" s="116">
        <f>SUM(F11:L11)</f>
        <v>7000</v>
      </c>
      <c r="F11" s="87">
        <v>0</v>
      </c>
      <c r="G11" s="87">
        <v>7000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</row>
    <row r="12" spans="1:18" s="127" customFormat="1" ht="12.75">
      <c r="A12" s="119">
        <v>600</v>
      </c>
      <c r="B12" s="119"/>
      <c r="C12" s="128" t="s">
        <v>76</v>
      </c>
      <c r="D12" s="118">
        <f aca="true" t="shared" si="2" ref="D12:Q12">SUM(D13)</f>
        <v>13056500</v>
      </c>
      <c r="E12" s="118">
        <f t="shared" si="2"/>
        <v>1016500</v>
      </c>
      <c r="F12" s="118">
        <f t="shared" si="2"/>
        <v>10000</v>
      </c>
      <c r="G12" s="118">
        <f t="shared" si="2"/>
        <v>1006500</v>
      </c>
      <c r="H12" s="118">
        <f t="shared" si="2"/>
        <v>0</v>
      </c>
      <c r="I12" s="118">
        <f t="shared" si="2"/>
        <v>0</v>
      </c>
      <c r="J12" s="118">
        <f t="shared" si="2"/>
        <v>0</v>
      </c>
      <c r="K12" s="118">
        <f t="shared" si="2"/>
        <v>0</v>
      </c>
      <c r="L12" s="118">
        <f t="shared" si="2"/>
        <v>0</v>
      </c>
      <c r="M12" s="118">
        <f t="shared" si="2"/>
        <v>12040000</v>
      </c>
      <c r="N12" s="118">
        <f t="shared" si="2"/>
        <v>12040000</v>
      </c>
      <c r="O12" s="118">
        <f t="shared" si="2"/>
        <v>7140000</v>
      </c>
      <c r="P12" s="118">
        <f t="shared" si="2"/>
        <v>0</v>
      </c>
      <c r="Q12" s="118">
        <f t="shared" si="2"/>
        <v>0</v>
      </c>
      <c r="R12" s="146"/>
    </row>
    <row r="13" spans="1:17" s="127" customFormat="1" ht="12.75">
      <c r="A13" s="129"/>
      <c r="B13" s="129">
        <v>60014</v>
      </c>
      <c r="C13" s="131" t="s">
        <v>128</v>
      </c>
      <c r="D13" s="116">
        <f>SUM(E13,M13)</f>
        <v>13056500</v>
      </c>
      <c r="E13" s="116">
        <f>SUM(F13:L13)</f>
        <v>1016500</v>
      </c>
      <c r="F13" s="87">
        <v>10000</v>
      </c>
      <c r="G13" s="87">
        <v>1006500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12040000</v>
      </c>
      <c r="N13" s="87">
        <v>12040000</v>
      </c>
      <c r="O13" s="87">
        <v>7140000</v>
      </c>
      <c r="P13" s="87">
        <v>0</v>
      </c>
      <c r="Q13" s="87">
        <v>0</v>
      </c>
    </row>
    <row r="14" spans="1:17" s="127" customFormat="1" ht="12.75">
      <c r="A14" s="119">
        <v>630</v>
      </c>
      <c r="B14" s="119"/>
      <c r="C14" s="128" t="s">
        <v>129</v>
      </c>
      <c r="D14" s="118">
        <f aca="true" t="shared" si="3" ref="D14:Q14">SUM(D15)</f>
        <v>15500</v>
      </c>
      <c r="E14" s="118">
        <f t="shared" si="3"/>
        <v>15500</v>
      </c>
      <c r="F14" s="118">
        <f t="shared" si="3"/>
        <v>0</v>
      </c>
      <c r="G14" s="118">
        <f t="shared" si="3"/>
        <v>5500</v>
      </c>
      <c r="H14" s="118">
        <f t="shared" si="3"/>
        <v>10000</v>
      </c>
      <c r="I14" s="118">
        <f t="shared" si="3"/>
        <v>0</v>
      </c>
      <c r="J14" s="118">
        <f t="shared" si="3"/>
        <v>0</v>
      </c>
      <c r="K14" s="118">
        <f t="shared" si="3"/>
        <v>0</v>
      </c>
      <c r="L14" s="118">
        <f t="shared" si="3"/>
        <v>0</v>
      </c>
      <c r="M14" s="118">
        <f t="shared" si="3"/>
        <v>0</v>
      </c>
      <c r="N14" s="118">
        <f t="shared" si="3"/>
        <v>0</v>
      </c>
      <c r="O14" s="118">
        <f t="shared" si="3"/>
        <v>0</v>
      </c>
      <c r="P14" s="118">
        <f t="shared" si="3"/>
        <v>0</v>
      </c>
      <c r="Q14" s="118">
        <f t="shared" si="3"/>
        <v>0</v>
      </c>
    </row>
    <row r="15" spans="1:17" s="150" customFormat="1" ht="25.5">
      <c r="A15" s="129"/>
      <c r="B15" s="129">
        <v>63003</v>
      </c>
      <c r="C15" s="131" t="s">
        <v>130</v>
      </c>
      <c r="D15" s="116">
        <f>SUM(E15,M15)</f>
        <v>15500</v>
      </c>
      <c r="E15" s="116">
        <f>SUM(F15:L15)</f>
        <v>15500</v>
      </c>
      <c r="F15" s="87">
        <v>0</v>
      </c>
      <c r="G15" s="87">
        <v>5500</v>
      </c>
      <c r="H15" s="87">
        <v>10000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</row>
    <row r="16" spans="1:17" s="150" customFormat="1" ht="12.75">
      <c r="A16" s="119">
        <v>700</v>
      </c>
      <c r="B16" s="119"/>
      <c r="C16" s="128" t="s">
        <v>79</v>
      </c>
      <c r="D16" s="118">
        <f aca="true" t="shared" si="4" ref="D16:Q16">SUM(D17)</f>
        <v>730000</v>
      </c>
      <c r="E16" s="118">
        <f t="shared" si="4"/>
        <v>730000</v>
      </c>
      <c r="F16" s="118">
        <f t="shared" si="4"/>
        <v>24000</v>
      </c>
      <c r="G16" s="118">
        <f t="shared" si="4"/>
        <v>706000</v>
      </c>
      <c r="H16" s="118">
        <f t="shared" si="4"/>
        <v>0</v>
      </c>
      <c r="I16" s="118">
        <f t="shared" si="4"/>
        <v>0</v>
      </c>
      <c r="J16" s="118">
        <f t="shared" si="4"/>
        <v>0</v>
      </c>
      <c r="K16" s="118">
        <f t="shared" si="4"/>
        <v>0</v>
      </c>
      <c r="L16" s="118">
        <f t="shared" si="4"/>
        <v>0</v>
      </c>
      <c r="M16" s="118">
        <f t="shared" si="4"/>
        <v>0</v>
      </c>
      <c r="N16" s="118">
        <f t="shared" si="4"/>
        <v>0</v>
      </c>
      <c r="O16" s="118">
        <f t="shared" si="4"/>
        <v>0</v>
      </c>
      <c r="P16" s="118">
        <f t="shared" si="4"/>
        <v>0</v>
      </c>
      <c r="Q16" s="118">
        <f t="shared" si="4"/>
        <v>0</v>
      </c>
    </row>
    <row r="17" spans="1:17" s="150" customFormat="1" ht="25.5">
      <c r="A17" s="129"/>
      <c r="B17" s="129">
        <v>70005</v>
      </c>
      <c r="C17" s="141" t="s">
        <v>131</v>
      </c>
      <c r="D17" s="116">
        <f>SUM(E17,M17)</f>
        <v>730000</v>
      </c>
      <c r="E17" s="116">
        <f>SUM(F17:L17)</f>
        <v>730000</v>
      </c>
      <c r="F17" s="90">
        <v>24000</v>
      </c>
      <c r="G17" s="90">
        <v>706000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</row>
    <row r="18" spans="1:18" s="150" customFormat="1" ht="12.75">
      <c r="A18" s="119">
        <v>710</v>
      </c>
      <c r="B18" s="119"/>
      <c r="C18" s="124" t="s">
        <v>91</v>
      </c>
      <c r="D18" s="117">
        <f>SUM(D19:D21)</f>
        <v>672000</v>
      </c>
      <c r="E18" s="117">
        <f aca="true" t="shared" si="5" ref="E18:M18">SUM(E19:E21)</f>
        <v>632000</v>
      </c>
      <c r="F18" s="117">
        <f t="shared" si="5"/>
        <v>431706</v>
      </c>
      <c r="G18" s="117">
        <f t="shared" si="5"/>
        <v>200294</v>
      </c>
      <c r="H18" s="117">
        <f t="shared" si="5"/>
        <v>0</v>
      </c>
      <c r="I18" s="117">
        <f t="shared" si="5"/>
        <v>0</v>
      </c>
      <c r="J18" s="117">
        <f t="shared" si="5"/>
        <v>0</v>
      </c>
      <c r="K18" s="117">
        <f t="shared" si="5"/>
        <v>0</v>
      </c>
      <c r="L18" s="117">
        <f t="shared" si="5"/>
        <v>0</v>
      </c>
      <c r="M18" s="117">
        <f t="shared" si="5"/>
        <v>40000</v>
      </c>
      <c r="N18" s="117">
        <f>SUM(N19:N21)</f>
        <v>40000</v>
      </c>
      <c r="O18" s="117">
        <f>SUM(O19:O21)</f>
        <v>0</v>
      </c>
      <c r="P18" s="117">
        <f>SUM(P19:P21)</f>
        <v>0</v>
      </c>
      <c r="Q18" s="117">
        <f>SUM(Q19:Q21)</f>
        <v>0</v>
      </c>
      <c r="R18" s="151"/>
    </row>
    <row r="19" spans="1:17" s="150" customFormat="1" ht="25.5">
      <c r="A19" s="183"/>
      <c r="B19" s="91">
        <v>71013</v>
      </c>
      <c r="C19" s="92" t="s">
        <v>132</v>
      </c>
      <c r="D19" s="87">
        <f>SUM(E19,M19)</f>
        <v>143000</v>
      </c>
      <c r="E19" s="87">
        <f>SUM(F19:L19)</f>
        <v>143000</v>
      </c>
      <c r="F19" s="87">
        <v>0</v>
      </c>
      <c r="G19" s="87">
        <v>143000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 s="150" customFormat="1" ht="12.75">
      <c r="A20" s="184"/>
      <c r="B20" s="101">
        <v>71014</v>
      </c>
      <c r="C20" s="102" t="s">
        <v>133</v>
      </c>
      <c r="D20" s="93">
        <f>SUM(E20,M20)</f>
        <v>37000</v>
      </c>
      <c r="E20" s="93">
        <f>SUM(F20:L20)</f>
        <v>37000</v>
      </c>
      <c r="F20" s="93">
        <v>0</v>
      </c>
      <c r="G20" s="93">
        <v>37000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150" customFormat="1" ht="12.75">
      <c r="A21" s="185"/>
      <c r="B21" s="101">
        <v>71015</v>
      </c>
      <c r="C21" s="102" t="s">
        <v>134</v>
      </c>
      <c r="D21" s="93">
        <f>SUM(E21,M21)</f>
        <v>492000</v>
      </c>
      <c r="E21" s="93">
        <f>SUM(F21:L21)</f>
        <v>452000</v>
      </c>
      <c r="F21" s="93">
        <v>431706</v>
      </c>
      <c r="G21" s="93">
        <v>20294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40000</v>
      </c>
      <c r="N21" s="93">
        <v>40000</v>
      </c>
      <c r="O21" s="93">
        <v>0</v>
      </c>
      <c r="P21" s="93">
        <v>0</v>
      </c>
      <c r="Q21" s="93">
        <v>0</v>
      </c>
    </row>
    <row r="22" spans="1:18" s="150" customFormat="1" ht="12.75">
      <c r="A22" s="119">
        <v>750</v>
      </c>
      <c r="B22" s="119"/>
      <c r="C22" s="120" t="s">
        <v>92</v>
      </c>
      <c r="D22" s="117">
        <f>SUM(D23:D28)</f>
        <v>9676905</v>
      </c>
      <c r="E22" s="117">
        <f aca="true" t="shared" si="6" ref="E22:M22">SUM(E23:E28)</f>
        <v>9601905</v>
      </c>
      <c r="F22" s="117">
        <f t="shared" si="6"/>
        <v>6448205</v>
      </c>
      <c r="G22" s="117">
        <f t="shared" si="6"/>
        <v>2897725</v>
      </c>
      <c r="H22" s="117">
        <f t="shared" si="6"/>
        <v>23000</v>
      </c>
      <c r="I22" s="117">
        <f t="shared" si="6"/>
        <v>232975</v>
      </c>
      <c r="J22" s="117">
        <f t="shared" si="6"/>
        <v>0</v>
      </c>
      <c r="K22" s="117">
        <f t="shared" si="6"/>
        <v>0</v>
      </c>
      <c r="L22" s="117">
        <f t="shared" si="6"/>
        <v>0</v>
      </c>
      <c r="M22" s="117">
        <f t="shared" si="6"/>
        <v>75000</v>
      </c>
      <c r="N22" s="117">
        <f>SUM(N23:N28)</f>
        <v>75000</v>
      </c>
      <c r="O22" s="117">
        <f>SUM(O23:O28)</f>
        <v>0</v>
      </c>
      <c r="P22" s="117">
        <f>SUM(P23:P28)</f>
        <v>0</v>
      </c>
      <c r="Q22" s="117">
        <f>SUM(Q23:Q28)</f>
        <v>0</v>
      </c>
      <c r="R22" s="151"/>
    </row>
    <row r="23" spans="1:17" s="150" customFormat="1" ht="12.75">
      <c r="A23" s="183"/>
      <c r="B23" s="144">
        <v>75011</v>
      </c>
      <c r="C23" s="141" t="s">
        <v>135</v>
      </c>
      <c r="D23" s="87">
        <f aca="true" t="shared" si="7" ref="D23:D28">SUM(E23,M23)</f>
        <v>116700</v>
      </c>
      <c r="E23" s="87">
        <f aca="true" t="shared" si="8" ref="E23:E28">SUM(F23:L23)</f>
        <v>116700</v>
      </c>
      <c r="F23" s="90">
        <v>0</v>
      </c>
      <c r="G23" s="90">
        <v>116700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</row>
    <row r="24" spans="1:17" s="150" customFormat="1" ht="12.75">
      <c r="A24" s="184"/>
      <c r="B24" s="101">
        <v>75019</v>
      </c>
      <c r="C24" s="96" t="s">
        <v>136</v>
      </c>
      <c r="D24" s="93">
        <f t="shared" si="7"/>
        <v>262975</v>
      </c>
      <c r="E24" s="93">
        <f t="shared" si="8"/>
        <v>262975</v>
      </c>
      <c r="F24" s="93">
        <v>0</v>
      </c>
      <c r="G24" s="93">
        <v>39500</v>
      </c>
      <c r="H24" s="93">
        <v>0</v>
      </c>
      <c r="I24" s="93">
        <f>243475-20000</f>
        <v>223475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150" customFormat="1" ht="12.75">
      <c r="A25" s="184"/>
      <c r="B25" s="101">
        <v>75020</v>
      </c>
      <c r="C25" s="96" t="s">
        <v>137</v>
      </c>
      <c r="D25" s="87">
        <f t="shared" si="7"/>
        <v>8773230</v>
      </c>
      <c r="E25" s="87">
        <f t="shared" si="8"/>
        <v>8698230</v>
      </c>
      <c r="F25" s="93">
        <v>6413608</v>
      </c>
      <c r="G25" s="93">
        <f>2498122-23000-200000</f>
        <v>2275122</v>
      </c>
      <c r="H25" s="93">
        <v>0</v>
      </c>
      <c r="I25" s="93">
        <v>9500</v>
      </c>
      <c r="J25" s="93">
        <v>0</v>
      </c>
      <c r="K25" s="93">
        <v>0</v>
      </c>
      <c r="L25" s="93">
        <v>0</v>
      </c>
      <c r="M25" s="93">
        <v>75000</v>
      </c>
      <c r="N25" s="93">
        <v>75000</v>
      </c>
      <c r="O25" s="93">
        <v>0</v>
      </c>
      <c r="P25" s="93">
        <v>0</v>
      </c>
      <c r="Q25" s="93">
        <v>0</v>
      </c>
    </row>
    <row r="26" spans="1:17" s="150" customFormat="1" ht="12.75">
      <c r="A26" s="184"/>
      <c r="B26" s="101">
        <v>75045</v>
      </c>
      <c r="C26" s="96" t="s">
        <v>191</v>
      </c>
      <c r="D26" s="93">
        <f t="shared" si="7"/>
        <v>24000</v>
      </c>
      <c r="E26" s="93">
        <f t="shared" si="8"/>
        <v>24000</v>
      </c>
      <c r="F26" s="93">
        <v>19597</v>
      </c>
      <c r="G26" s="93">
        <v>4403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150" customFormat="1" ht="25.5">
      <c r="A27" s="184"/>
      <c r="B27" s="101">
        <v>75075</v>
      </c>
      <c r="C27" s="142" t="s">
        <v>138</v>
      </c>
      <c r="D27" s="87">
        <f t="shared" si="7"/>
        <v>250000</v>
      </c>
      <c r="E27" s="87">
        <f t="shared" si="8"/>
        <v>250000</v>
      </c>
      <c r="F27" s="89">
        <v>15000</v>
      </c>
      <c r="G27" s="89">
        <v>235000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</row>
    <row r="28" spans="1:17" s="150" customFormat="1" ht="12.75">
      <c r="A28" s="185"/>
      <c r="B28" s="101">
        <v>75095</v>
      </c>
      <c r="C28" s="96" t="s">
        <v>139</v>
      </c>
      <c r="D28" s="93">
        <f t="shared" si="7"/>
        <v>250000</v>
      </c>
      <c r="E28" s="93">
        <f t="shared" si="8"/>
        <v>250000</v>
      </c>
      <c r="F28" s="93">
        <v>0</v>
      </c>
      <c r="G28" s="93">
        <v>227000</v>
      </c>
      <c r="H28" s="93">
        <v>23000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150" customFormat="1" ht="12.75">
      <c r="A29" s="119">
        <v>752</v>
      </c>
      <c r="B29" s="119"/>
      <c r="C29" s="120" t="s">
        <v>140</v>
      </c>
      <c r="D29" s="117">
        <f>SUM(D30)</f>
        <v>11000</v>
      </c>
      <c r="E29" s="117">
        <f aca="true" t="shared" si="9" ref="E29:Q29">SUM(E30)</f>
        <v>11000</v>
      </c>
      <c r="F29" s="117">
        <f t="shared" si="9"/>
        <v>0</v>
      </c>
      <c r="G29" s="117">
        <f t="shared" si="9"/>
        <v>11000</v>
      </c>
      <c r="H29" s="117">
        <f t="shared" si="9"/>
        <v>0</v>
      </c>
      <c r="I29" s="117">
        <f t="shared" si="9"/>
        <v>0</v>
      </c>
      <c r="J29" s="117">
        <f t="shared" si="9"/>
        <v>0</v>
      </c>
      <c r="K29" s="117">
        <f t="shared" si="9"/>
        <v>0</v>
      </c>
      <c r="L29" s="117">
        <f t="shared" si="9"/>
        <v>0</v>
      </c>
      <c r="M29" s="117">
        <f t="shared" si="9"/>
        <v>0</v>
      </c>
      <c r="N29" s="117">
        <f t="shared" si="9"/>
        <v>0</v>
      </c>
      <c r="O29" s="117">
        <f t="shared" si="9"/>
        <v>0</v>
      </c>
      <c r="P29" s="117">
        <f t="shared" si="9"/>
        <v>0</v>
      </c>
      <c r="Q29" s="117">
        <f t="shared" si="9"/>
        <v>0</v>
      </c>
    </row>
    <row r="30" spans="1:17" s="150" customFormat="1" ht="12.75">
      <c r="A30" s="91"/>
      <c r="B30" s="91">
        <v>75212</v>
      </c>
      <c r="C30" s="141" t="s">
        <v>141</v>
      </c>
      <c r="D30" s="116">
        <f>SUM(E30,M30)</f>
        <v>11000</v>
      </c>
      <c r="E30" s="116">
        <f>SUM(F30:L30)</f>
        <v>11000</v>
      </c>
      <c r="F30" s="90">
        <v>0</v>
      </c>
      <c r="G30" s="90">
        <v>11000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</row>
    <row r="31" spans="1:17" s="150" customFormat="1" ht="25.5">
      <c r="A31" s="119">
        <v>754</v>
      </c>
      <c r="B31" s="119"/>
      <c r="C31" s="120" t="s">
        <v>98</v>
      </c>
      <c r="D31" s="121">
        <f>SUM(D32:D35)</f>
        <v>2921000</v>
      </c>
      <c r="E31" s="121">
        <f aca="true" t="shared" si="10" ref="E31:M31">SUM(E32:E35)</f>
        <v>2921000</v>
      </c>
      <c r="F31" s="121">
        <f t="shared" si="10"/>
        <v>2458715</v>
      </c>
      <c r="G31" s="121">
        <f t="shared" si="10"/>
        <v>327199</v>
      </c>
      <c r="H31" s="121">
        <f t="shared" si="10"/>
        <v>0</v>
      </c>
      <c r="I31" s="121">
        <f t="shared" si="10"/>
        <v>135086</v>
      </c>
      <c r="J31" s="121">
        <f t="shared" si="10"/>
        <v>0</v>
      </c>
      <c r="K31" s="121">
        <f t="shared" si="10"/>
        <v>0</v>
      </c>
      <c r="L31" s="121">
        <f t="shared" si="10"/>
        <v>0</v>
      </c>
      <c r="M31" s="121">
        <f t="shared" si="10"/>
        <v>0</v>
      </c>
      <c r="N31" s="121">
        <f>SUM(N32:N35)</f>
        <v>0</v>
      </c>
      <c r="O31" s="121">
        <f>SUM(O32:O35)</f>
        <v>0</v>
      </c>
      <c r="P31" s="121">
        <f>SUM(P32:P35)</f>
        <v>0</v>
      </c>
      <c r="Q31" s="121">
        <f>SUM(Q32:Q35)</f>
        <v>0</v>
      </c>
    </row>
    <row r="32" spans="1:17" s="150" customFormat="1" ht="25.5">
      <c r="A32" s="183"/>
      <c r="B32" s="91">
        <v>75411</v>
      </c>
      <c r="C32" s="96" t="s">
        <v>142</v>
      </c>
      <c r="D32" s="97">
        <f>SUM(E32,M32)</f>
        <v>2899000</v>
      </c>
      <c r="E32" s="97">
        <f>SUM(F32:L32)</f>
        <v>2899000</v>
      </c>
      <c r="F32" s="97">
        <v>2458215</v>
      </c>
      <c r="G32" s="97">
        <v>305699</v>
      </c>
      <c r="H32" s="97">
        <v>0</v>
      </c>
      <c r="I32" s="97">
        <v>135086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</row>
    <row r="33" spans="1:17" s="150" customFormat="1" ht="12.75">
      <c r="A33" s="184"/>
      <c r="B33" s="101">
        <v>75414</v>
      </c>
      <c r="C33" s="96" t="s">
        <v>143</v>
      </c>
      <c r="D33" s="97">
        <f>SUM(E33,M33)</f>
        <v>3000</v>
      </c>
      <c r="E33" s="97">
        <f>SUM(F33:L33)</f>
        <v>3000</v>
      </c>
      <c r="F33" s="98">
        <v>0</v>
      </c>
      <c r="G33" s="98">
        <v>3000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</row>
    <row r="34" spans="1:17" s="150" customFormat="1" ht="12.75">
      <c r="A34" s="184"/>
      <c r="B34" s="101">
        <v>75421</v>
      </c>
      <c r="C34" s="99" t="s">
        <v>144</v>
      </c>
      <c r="D34" s="97">
        <f>SUM(E34,M34)</f>
        <v>11000</v>
      </c>
      <c r="E34" s="97">
        <f>SUM(F34:L34)</f>
        <v>11000</v>
      </c>
      <c r="F34" s="100">
        <v>0</v>
      </c>
      <c r="G34" s="100">
        <v>11000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</row>
    <row r="35" spans="1:17" s="150" customFormat="1" ht="12.75">
      <c r="A35" s="185"/>
      <c r="B35" s="101">
        <v>75495</v>
      </c>
      <c r="C35" s="99" t="s">
        <v>139</v>
      </c>
      <c r="D35" s="97">
        <f>SUM(E35,M35)</f>
        <v>8000</v>
      </c>
      <c r="E35" s="97">
        <f>SUM(F35:L35)</f>
        <v>8000</v>
      </c>
      <c r="F35" s="100">
        <v>500</v>
      </c>
      <c r="G35" s="100">
        <v>7500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</row>
    <row r="36" spans="1:17" s="150" customFormat="1" ht="12.75">
      <c r="A36" s="119">
        <v>757</v>
      </c>
      <c r="B36" s="119"/>
      <c r="C36" s="120" t="s">
        <v>145</v>
      </c>
      <c r="D36" s="121">
        <f>SUM(D37)</f>
        <v>700000</v>
      </c>
      <c r="E36" s="121">
        <f aca="true" t="shared" si="11" ref="E36:Q36">SUM(E37)</f>
        <v>700000</v>
      </c>
      <c r="F36" s="121">
        <f t="shared" si="11"/>
        <v>0</v>
      </c>
      <c r="G36" s="121">
        <f t="shared" si="11"/>
        <v>0</v>
      </c>
      <c r="H36" s="121">
        <f t="shared" si="11"/>
        <v>0</v>
      </c>
      <c r="I36" s="121">
        <f t="shared" si="11"/>
        <v>0</v>
      </c>
      <c r="J36" s="121">
        <f t="shared" si="11"/>
        <v>0</v>
      </c>
      <c r="K36" s="121">
        <f t="shared" si="11"/>
        <v>700000</v>
      </c>
      <c r="L36" s="121">
        <f t="shared" si="11"/>
        <v>0</v>
      </c>
      <c r="M36" s="121">
        <f t="shared" si="11"/>
        <v>0</v>
      </c>
      <c r="N36" s="121">
        <f t="shared" si="11"/>
        <v>0</v>
      </c>
      <c r="O36" s="121">
        <f t="shared" si="11"/>
        <v>0</v>
      </c>
      <c r="P36" s="121">
        <f t="shared" si="11"/>
        <v>0</v>
      </c>
      <c r="Q36" s="121">
        <f t="shared" si="11"/>
        <v>0</v>
      </c>
    </row>
    <row r="37" spans="1:17" s="150" customFormat="1" ht="38.25">
      <c r="A37" s="91"/>
      <c r="B37" s="91">
        <v>75702</v>
      </c>
      <c r="C37" s="110" t="s">
        <v>146</v>
      </c>
      <c r="D37" s="88">
        <f>SUM(E37,M37)</f>
        <v>700000</v>
      </c>
      <c r="E37" s="88">
        <f>SUM(F37:L37)</f>
        <v>700000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700000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</row>
    <row r="38" spans="1:17" s="150" customFormat="1" ht="12.75">
      <c r="A38" s="119">
        <v>758</v>
      </c>
      <c r="B38" s="119"/>
      <c r="C38" s="120" t="s">
        <v>108</v>
      </c>
      <c r="D38" s="121">
        <f>SUM(D39:D40)</f>
        <v>2430513</v>
      </c>
      <c r="E38" s="121">
        <f aca="true" t="shared" si="12" ref="E38:M38">SUM(E39:E40)</f>
        <v>2430513</v>
      </c>
      <c r="F38" s="121">
        <f t="shared" si="12"/>
        <v>0</v>
      </c>
      <c r="G38" s="121">
        <f t="shared" si="12"/>
        <v>2430513</v>
      </c>
      <c r="H38" s="121">
        <f t="shared" si="12"/>
        <v>0</v>
      </c>
      <c r="I38" s="121">
        <f t="shared" si="12"/>
        <v>0</v>
      </c>
      <c r="J38" s="121">
        <f t="shared" si="12"/>
        <v>0</v>
      </c>
      <c r="K38" s="121">
        <f t="shared" si="12"/>
        <v>0</v>
      </c>
      <c r="L38" s="121">
        <f t="shared" si="12"/>
        <v>0</v>
      </c>
      <c r="M38" s="121">
        <f t="shared" si="12"/>
        <v>0</v>
      </c>
      <c r="N38" s="121">
        <f>SUM(N39:N40)</f>
        <v>0</v>
      </c>
      <c r="O38" s="121">
        <f>SUM(O39:O40)</f>
        <v>0</v>
      </c>
      <c r="P38" s="121">
        <f>SUM(P39:P40)</f>
        <v>0</v>
      </c>
      <c r="Q38" s="121">
        <f>SUM(Q39:Q40)</f>
        <v>0</v>
      </c>
    </row>
    <row r="39" spans="1:17" s="150" customFormat="1" ht="12.75">
      <c r="A39" s="183"/>
      <c r="B39" s="111">
        <v>75818</v>
      </c>
      <c r="C39" s="112" t="s">
        <v>147</v>
      </c>
      <c r="D39" s="94">
        <f>SUM(E39,M39)</f>
        <v>223000</v>
      </c>
      <c r="E39" s="94">
        <f>SUM(F39:L39)</f>
        <v>223000</v>
      </c>
      <c r="F39" s="94">
        <v>0</v>
      </c>
      <c r="G39" s="94">
        <v>223000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1:17" s="150" customFormat="1" ht="25.5">
      <c r="A40" s="185"/>
      <c r="B40" s="113">
        <v>75832</v>
      </c>
      <c r="C40" s="114" t="s">
        <v>148</v>
      </c>
      <c r="D40" s="115">
        <f>SUM(E40,M40)</f>
        <v>2207513</v>
      </c>
      <c r="E40" s="115">
        <f>SUM(F40:L40)</f>
        <v>2207513</v>
      </c>
      <c r="F40" s="109">
        <v>0</v>
      </c>
      <c r="G40" s="109">
        <v>2207513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</row>
    <row r="41" spans="1:17" s="150" customFormat="1" ht="12.75">
      <c r="A41" s="119">
        <v>801</v>
      </c>
      <c r="B41" s="119"/>
      <c r="C41" s="120" t="s">
        <v>110</v>
      </c>
      <c r="D41" s="117">
        <f>SUM(D42:D53)</f>
        <v>20387791</v>
      </c>
      <c r="E41" s="117">
        <f aca="true" t="shared" si="13" ref="E41:M41">SUM(E42:E53)</f>
        <v>19787791</v>
      </c>
      <c r="F41" s="117">
        <f t="shared" si="13"/>
        <v>14990517</v>
      </c>
      <c r="G41" s="117">
        <f t="shared" si="13"/>
        <v>4049935</v>
      </c>
      <c r="H41" s="117">
        <f t="shared" si="13"/>
        <v>400000</v>
      </c>
      <c r="I41" s="117">
        <f t="shared" si="13"/>
        <v>147339</v>
      </c>
      <c r="J41" s="117">
        <f t="shared" si="13"/>
        <v>200000</v>
      </c>
      <c r="K41" s="117">
        <f t="shared" si="13"/>
        <v>0</v>
      </c>
      <c r="L41" s="117">
        <f t="shared" si="13"/>
        <v>0</v>
      </c>
      <c r="M41" s="117">
        <f t="shared" si="13"/>
        <v>600000</v>
      </c>
      <c r="N41" s="117">
        <f>SUM(N42:N53)</f>
        <v>600000</v>
      </c>
      <c r="O41" s="117">
        <f>SUM(O42:O53)</f>
        <v>600000</v>
      </c>
      <c r="P41" s="117">
        <f>SUM(P42:P53)</f>
        <v>0</v>
      </c>
      <c r="Q41" s="117">
        <f>SUM(Q42:Q53)</f>
        <v>0</v>
      </c>
    </row>
    <row r="42" spans="1:17" s="150" customFormat="1" ht="12.75">
      <c r="A42" s="183"/>
      <c r="B42" s="91">
        <v>80102</v>
      </c>
      <c r="C42" s="141" t="s">
        <v>149</v>
      </c>
      <c r="D42" s="90">
        <f>SUM(E42,M42)</f>
        <v>3230007</v>
      </c>
      <c r="E42" s="90">
        <f>SUM(F42:L42)</f>
        <v>3230007</v>
      </c>
      <c r="F42" s="90">
        <v>2776039</v>
      </c>
      <c r="G42" s="90">
        <v>413303</v>
      </c>
      <c r="H42" s="90">
        <v>0</v>
      </c>
      <c r="I42" s="90">
        <v>40665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</row>
    <row r="43" spans="1:17" s="150" customFormat="1" ht="12.75">
      <c r="A43" s="184"/>
      <c r="B43" s="101">
        <v>80105</v>
      </c>
      <c r="C43" s="96" t="s">
        <v>150</v>
      </c>
      <c r="D43" s="90">
        <f aca="true" t="shared" si="14" ref="D43:D53">SUM(E43,M43)</f>
        <v>189461</v>
      </c>
      <c r="E43" s="90">
        <f aca="true" t="shared" si="15" ref="E43:E53">SUM(F43:L43)</f>
        <v>189461</v>
      </c>
      <c r="F43" s="93">
        <v>179813</v>
      </c>
      <c r="G43" s="93">
        <v>6800</v>
      </c>
      <c r="H43" s="93">
        <v>0</v>
      </c>
      <c r="I43" s="93">
        <v>2848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150" customFormat="1" ht="12.75">
      <c r="A44" s="184"/>
      <c r="B44" s="101">
        <v>80110</v>
      </c>
      <c r="C44" s="96" t="s">
        <v>151</v>
      </c>
      <c r="D44" s="90">
        <f t="shared" si="14"/>
        <v>2643081</v>
      </c>
      <c r="E44" s="90">
        <f t="shared" si="15"/>
        <v>2643081</v>
      </c>
      <c r="F44" s="93">
        <v>2201047</v>
      </c>
      <c r="G44" s="93">
        <v>420834</v>
      </c>
      <c r="H44" s="93">
        <v>0</v>
      </c>
      <c r="I44" s="93">
        <v>21200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150" customFormat="1" ht="12.75">
      <c r="A45" s="184"/>
      <c r="B45" s="101">
        <v>80111</v>
      </c>
      <c r="C45" s="96" t="s">
        <v>152</v>
      </c>
      <c r="D45" s="90">
        <f t="shared" si="14"/>
        <v>2787834</v>
      </c>
      <c r="E45" s="90">
        <f t="shared" si="15"/>
        <v>2787834</v>
      </c>
      <c r="F45" s="93">
        <v>2499747</v>
      </c>
      <c r="G45" s="93">
        <v>268422</v>
      </c>
      <c r="H45" s="93">
        <v>0</v>
      </c>
      <c r="I45" s="93">
        <v>19665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150" customFormat="1" ht="12.75">
      <c r="A46" s="184"/>
      <c r="B46" s="101">
        <v>80120</v>
      </c>
      <c r="C46" s="96" t="s">
        <v>153</v>
      </c>
      <c r="D46" s="90">
        <f t="shared" si="14"/>
        <v>3945550</v>
      </c>
      <c r="E46" s="90">
        <f t="shared" si="15"/>
        <v>3945550</v>
      </c>
      <c r="F46" s="93">
        <v>2754017</v>
      </c>
      <c r="G46" s="93">
        <v>815950</v>
      </c>
      <c r="H46" s="93">
        <v>375583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150" customFormat="1" ht="12.75">
      <c r="A47" s="184"/>
      <c r="B47" s="101">
        <v>80124</v>
      </c>
      <c r="C47" s="96" t="s">
        <v>154</v>
      </c>
      <c r="D47" s="90">
        <f t="shared" si="14"/>
        <v>975259</v>
      </c>
      <c r="E47" s="90">
        <f t="shared" si="15"/>
        <v>975259</v>
      </c>
      <c r="F47" s="93">
        <v>881360</v>
      </c>
      <c r="G47" s="93">
        <v>93899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150" customFormat="1" ht="12.75">
      <c r="A48" s="184"/>
      <c r="B48" s="101">
        <v>80130</v>
      </c>
      <c r="C48" s="96" t="s">
        <v>155</v>
      </c>
      <c r="D48" s="90">
        <f t="shared" si="14"/>
        <v>1865925</v>
      </c>
      <c r="E48" s="90">
        <f t="shared" si="15"/>
        <v>1865925</v>
      </c>
      <c r="F48" s="93">
        <v>1322608</v>
      </c>
      <c r="G48" s="93">
        <v>518900</v>
      </c>
      <c r="H48" s="93">
        <v>24417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150" customFormat="1" ht="12.75">
      <c r="A49" s="184"/>
      <c r="B49" s="101">
        <v>80134</v>
      </c>
      <c r="C49" s="96" t="s">
        <v>156</v>
      </c>
      <c r="D49" s="90">
        <f t="shared" si="14"/>
        <v>1204795</v>
      </c>
      <c r="E49" s="90">
        <f t="shared" si="15"/>
        <v>1204795</v>
      </c>
      <c r="F49" s="93">
        <v>1025519</v>
      </c>
      <c r="G49" s="93">
        <v>167900</v>
      </c>
      <c r="H49" s="93">
        <v>0</v>
      </c>
      <c r="I49" s="93">
        <v>11376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</row>
    <row r="50" spans="1:17" s="150" customFormat="1" ht="12.75">
      <c r="A50" s="184"/>
      <c r="B50" s="101">
        <v>80143</v>
      </c>
      <c r="C50" s="96" t="s">
        <v>157</v>
      </c>
      <c r="D50" s="90">
        <f t="shared" si="14"/>
        <v>478160</v>
      </c>
      <c r="E50" s="90">
        <f t="shared" si="15"/>
        <v>478160</v>
      </c>
      <c r="F50" s="93">
        <v>469560</v>
      </c>
      <c r="G50" s="93">
        <v>8600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150" customFormat="1" ht="25.5">
      <c r="A51" s="184"/>
      <c r="B51" s="101">
        <v>80144</v>
      </c>
      <c r="C51" s="96" t="s">
        <v>192</v>
      </c>
      <c r="D51" s="90">
        <f t="shared" si="14"/>
        <v>211075</v>
      </c>
      <c r="E51" s="90">
        <f t="shared" si="15"/>
        <v>211075</v>
      </c>
      <c r="F51" s="93">
        <v>184700</v>
      </c>
      <c r="G51" s="93">
        <v>26375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</row>
    <row r="52" spans="1:17" s="150" customFormat="1" ht="25.5">
      <c r="A52" s="184"/>
      <c r="B52" s="101">
        <v>80146</v>
      </c>
      <c r="C52" s="96" t="s">
        <v>158</v>
      </c>
      <c r="D52" s="90">
        <f t="shared" si="14"/>
        <v>50000</v>
      </c>
      <c r="E52" s="90">
        <f t="shared" si="15"/>
        <v>50000</v>
      </c>
      <c r="F52" s="93">
        <v>0</v>
      </c>
      <c r="G52" s="93">
        <v>50000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</row>
    <row r="53" spans="1:18" s="150" customFormat="1" ht="12.75">
      <c r="A53" s="185"/>
      <c r="B53" s="101">
        <v>80195</v>
      </c>
      <c r="C53" s="96" t="s">
        <v>139</v>
      </c>
      <c r="D53" s="90">
        <f t="shared" si="14"/>
        <v>2806644</v>
      </c>
      <c r="E53" s="90">
        <f t="shared" si="15"/>
        <v>2206644</v>
      </c>
      <c r="F53" s="93">
        <v>696107</v>
      </c>
      <c r="G53" s="93">
        <v>1258952</v>
      </c>
      <c r="H53" s="93">
        <v>0</v>
      </c>
      <c r="I53" s="93">
        <v>51585</v>
      </c>
      <c r="J53" s="93">
        <v>200000</v>
      </c>
      <c r="K53" s="93">
        <v>0</v>
      </c>
      <c r="L53" s="93">
        <v>0</v>
      </c>
      <c r="M53" s="93">
        <v>600000</v>
      </c>
      <c r="N53" s="93">
        <v>600000</v>
      </c>
      <c r="O53" s="93">
        <v>600000</v>
      </c>
      <c r="P53" s="93">
        <v>0</v>
      </c>
      <c r="Q53" s="93">
        <v>0</v>
      </c>
      <c r="R53" s="151"/>
    </row>
    <row r="54" spans="1:17" s="150" customFormat="1" ht="12.75">
      <c r="A54" s="119">
        <v>803</v>
      </c>
      <c r="B54" s="119"/>
      <c r="C54" s="120" t="s">
        <v>225</v>
      </c>
      <c r="D54" s="121">
        <f>SUM(D55)</f>
        <v>20000</v>
      </c>
      <c r="E54" s="121">
        <f aca="true" t="shared" si="16" ref="E54:Q54">SUM(E55)</f>
        <v>0</v>
      </c>
      <c r="F54" s="121">
        <f t="shared" si="16"/>
        <v>0</v>
      </c>
      <c r="G54" s="121">
        <f t="shared" si="16"/>
        <v>0</v>
      </c>
      <c r="H54" s="121">
        <f t="shared" si="16"/>
        <v>0</v>
      </c>
      <c r="I54" s="121">
        <f t="shared" si="16"/>
        <v>0</v>
      </c>
      <c r="J54" s="121">
        <f t="shared" si="16"/>
        <v>0</v>
      </c>
      <c r="K54" s="121">
        <f t="shared" si="16"/>
        <v>0</v>
      </c>
      <c r="L54" s="121">
        <f t="shared" si="16"/>
        <v>0</v>
      </c>
      <c r="M54" s="121">
        <f t="shared" si="16"/>
        <v>20000</v>
      </c>
      <c r="N54" s="121">
        <f t="shared" si="16"/>
        <v>20000</v>
      </c>
      <c r="O54" s="121">
        <f t="shared" si="16"/>
        <v>0</v>
      </c>
      <c r="P54" s="121">
        <f t="shared" si="16"/>
        <v>0</v>
      </c>
      <c r="Q54" s="121">
        <f t="shared" si="16"/>
        <v>0</v>
      </c>
    </row>
    <row r="55" spans="1:18" s="150" customFormat="1" ht="12.75">
      <c r="A55" s="91"/>
      <c r="B55" s="91">
        <v>80306</v>
      </c>
      <c r="C55" s="110" t="s">
        <v>226</v>
      </c>
      <c r="D55" s="88">
        <f>SUM(E55,M55)</f>
        <v>20000</v>
      </c>
      <c r="E55" s="88">
        <f>SUM(F55:L55)</f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20000</v>
      </c>
      <c r="N55" s="88">
        <v>20000</v>
      </c>
      <c r="O55" s="88">
        <v>0</v>
      </c>
      <c r="P55" s="88">
        <v>0</v>
      </c>
      <c r="Q55" s="88">
        <v>0</v>
      </c>
      <c r="R55" s="151"/>
    </row>
    <row r="56" spans="1:17" s="150" customFormat="1" ht="12.75">
      <c r="A56" s="119">
        <v>851</v>
      </c>
      <c r="B56" s="119"/>
      <c r="C56" s="120" t="s">
        <v>111</v>
      </c>
      <c r="D56" s="117">
        <f>SUM(D57:D59)</f>
        <v>3271720</v>
      </c>
      <c r="E56" s="117">
        <f aca="true" t="shared" si="17" ref="E56:M56">SUM(E57:E59)</f>
        <v>3271720</v>
      </c>
      <c r="F56" s="117">
        <f t="shared" si="17"/>
        <v>0</v>
      </c>
      <c r="G56" s="117">
        <f t="shared" si="17"/>
        <v>3238720</v>
      </c>
      <c r="H56" s="117">
        <f t="shared" si="17"/>
        <v>33000</v>
      </c>
      <c r="I56" s="117">
        <f t="shared" si="17"/>
        <v>0</v>
      </c>
      <c r="J56" s="117">
        <f t="shared" si="17"/>
        <v>0</v>
      </c>
      <c r="K56" s="117">
        <f t="shared" si="17"/>
        <v>0</v>
      </c>
      <c r="L56" s="117">
        <f t="shared" si="17"/>
        <v>0</v>
      </c>
      <c r="M56" s="117">
        <f t="shared" si="17"/>
        <v>0</v>
      </c>
      <c r="N56" s="117">
        <f>SUM(N57:N59)</f>
        <v>0</v>
      </c>
      <c r="O56" s="117">
        <f>SUM(O57:O59)</f>
        <v>0</v>
      </c>
      <c r="P56" s="117">
        <f>SUM(P57:P59)</f>
        <v>0</v>
      </c>
      <c r="Q56" s="117">
        <f>SUM(Q57:Q59)</f>
        <v>0</v>
      </c>
    </row>
    <row r="57" spans="1:17" s="150" customFormat="1" ht="12.75">
      <c r="A57" s="183"/>
      <c r="B57" s="91">
        <v>85111</v>
      </c>
      <c r="C57" s="141" t="s">
        <v>159</v>
      </c>
      <c r="D57" s="90">
        <f>SUM(E57,M57)</f>
        <v>1213720</v>
      </c>
      <c r="E57" s="90">
        <f>SUM(F57:L57)</f>
        <v>1213720</v>
      </c>
      <c r="F57" s="90">
        <v>0</v>
      </c>
      <c r="G57" s="90">
        <v>1213720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</row>
    <row r="58" spans="1:17" s="150" customFormat="1" ht="12.75">
      <c r="A58" s="184"/>
      <c r="B58" s="101">
        <v>85149</v>
      </c>
      <c r="C58" s="96" t="s">
        <v>160</v>
      </c>
      <c r="D58" s="90">
        <f>SUM(E58,M58)</f>
        <v>50000</v>
      </c>
      <c r="E58" s="90">
        <f>SUM(F58:L58)</f>
        <v>50000</v>
      </c>
      <c r="F58" s="93">
        <v>0</v>
      </c>
      <c r="G58" s="93">
        <v>17000</v>
      </c>
      <c r="H58" s="93">
        <v>33000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</row>
    <row r="59" spans="1:17" s="150" customFormat="1" ht="51">
      <c r="A59" s="185"/>
      <c r="B59" s="101">
        <v>85156</v>
      </c>
      <c r="C59" s="96" t="s">
        <v>161</v>
      </c>
      <c r="D59" s="90">
        <f>SUM(E59,M59)</f>
        <v>2008000</v>
      </c>
      <c r="E59" s="90">
        <f>SUM(F59:L59)</f>
        <v>2008000</v>
      </c>
      <c r="F59" s="98">
        <v>0</v>
      </c>
      <c r="G59" s="98">
        <v>2008000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</row>
    <row r="60" spans="1:17" s="150" customFormat="1" ht="12.75">
      <c r="A60" s="119">
        <v>852</v>
      </c>
      <c r="B60" s="119"/>
      <c r="C60" s="120" t="s">
        <v>112</v>
      </c>
      <c r="D60" s="117">
        <f>SUM(D61:D68)</f>
        <v>6743546</v>
      </c>
      <c r="E60" s="117">
        <f aca="true" t="shared" si="18" ref="E60:M60">SUM(E61:E68)</f>
        <v>6543546</v>
      </c>
      <c r="F60" s="117">
        <f t="shared" si="18"/>
        <v>3016887</v>
      </c>
      <c r="G60" s="117">
        <f t="shared" si="18"/>
        <v>823624</v>
      </c>
      <c r="H60" s="117">
        <f t="shared" si="18"/>
        <v>597868</v>
      </c>
      <c r="I60" s="117">
        <f t="shared" si="18"/>
        <v>2105167</v>
      </c>
      <c r="J60" s="117">
        <f t="shared" si="18"/>
        <v>0</v>
      </c>
      <c r="K60" s="117">
        <f t="shared" si="18"/>
        <v>0</v>
      </c>
      <c r="L60" s="117">
        <f t="shared" si="18"/>
        <v>0</v>
      </c>
      <c r="M60" s="117">
        <f t="shared" si="18"/>
        <v>200000</v>
      </c>
      <c r="N60" s="117">
        <f>SUM(N61:N68)</f>
        <v>200000</v>
      </c>
      <c r="O60" s="117">
        <f>SUM(O61:O68)</f>
        <v>0</v>
      </c>
      <c r="P60" s="117">
        <f>SUM(P61:P68)</f>
        <v>0</v>
      </c>
      <c r="Q60" s="117">
        <f>SUM(Q61:Q68)</f>
        <v>0</v>
      </c>
    </row>
    <row r="61" spans="1:17" s="150" customFormat="1" ht="12.75">
      <c r="A61" s="183"/>
      <c r="B61" s="91">
        <v>85201</v>
      </c>
      <c r="C61" s="141" t="s">
        <v>162</v>
      </c>
      <c r="D61" s="90">
        <f>SUM(E61,M61)</f>
        <v>3289282</v>
      </c>
      <c r="E61" s="90">
        <f>SUM(F61:L61)</f>
        <v>3289282</v>
      </c>
      <c r="F61" s="90">
        <v>2325953</v>
      </c>
      <c r="G61" s="90">
        <v>655065</v>
      </c>
      <c r="H61" s="90">
        <v>135564</v>
      </c>
      <c r="I61" s="90">
        <v>172700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</row>
    <row r="62" spans="1:18" s="150" customFormat="1" ht="12.75">
      <c r="A62" s="184"/>
      <c r="B62" s="101">
        <v>85203</v>
      </c>
      <c r="C62" s="96" t="s">
        <v>163</v>
      </c>
      <c r="D62" s="90">
        <f aca="true" t="shared" si="19" ref="D62:D68">SUM(E62,M62)</f>
        <v>470380</v>
      </c>
      <c r="E62" s="90">
        <f aca="true" t="shared" si="20" ref="E62:E68">SUM(F62:L62)</f>
        <v>270380</v>
      </c>
      <c r="F62" s="93">
        <v>0</v>
      </c>
      <c r="G62" s="93">
        <v>0</v>
      </c>
      <c r="H62" s="93">
        <v>270380</v>
      </c>
      <c r="I62" s="93">
        <v>0</v>
      </c>
      <c r="J62" s="93">
        <v>0</v>
      </c>
      <c r="K62" s="93">
        <v>0</v>
      </c>
      <c r="L62" s="93">
        <v>0</v>
      </c>
      <c r="M62" s="93">
        <v>200000</v>
      </c>
      <c r="N62" s="93">
        <v>200000</v>
      </c>
      <c r="O62" s="93">
        <v>0</v>
      </c>
      <c r="P62" s="93">
        <v>0</v>
      </c>
      <c r="Q62" s="93">
        <v>0</v>
      </c>
      <c r="R62" s="151"/>
    </row>
    <row r="63" spans="1:17" s="150" customFormat="1" ht="12.75">
      <c r="A63" s="184"/>
      <c r="B63" s="101">
        <v>85204</v>
      </c>
      <c r="C63" s="96" t="s">
        <v>164</v>
      </c>
      <c r="D63" s="90">
        <f t="shared" si="19"/>
        <v>2361499</v>
      </c>
      <c r="E63" s="90">
        <f t="shared" si="20"/>
        <v>2361499</v>
      </c>
      <c r="F63" s="93">
        <v>203413</v>
      </c>
      <c r="G63" s="93">
        <v>33695</v>
      </c>
      <c r="H63" s="93">
        <v>191924</v>
      </c>
      <c r="I63" s="93">
        <v>1932467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</row>
    <row r="64" spans="1:17" s="150" customFormat="1" ht="25.5">
      <c r="A64" s="184"/>
      <c r="B64" s="101">
        <v>85205</v>
      </c>
      <c r="C64" s="96" t="s">
        <v>193</v>
      </c>
      <c r="D64" s="90">
        <f t="shared" si="19"/>
        <v>21000</v>
      </c>
      <c r="E64" s="90">
        <f t="shared" si="20"/>
        <v>21000</v>
      </c>
      <c r="F64" s="93">
        <v>21000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</row>
    <row r="65" spans="1:17" s="150" customFormat="1" ht="12.75">
      <c r="A65" s="184"/>
      <c r="B65" s="101">
        <v>85218</v>
      </c>
      <c r="C65" s="96" t="s">
        <v>165</v>
      </c>
      <c r="D65" s="90">
        <f t="shared" si="19"/>
        <v>443088</v>
      </c>
      <c r="E65" s="90">
        <f t="shared" si="20"/>
        <v>443088</v>
      </c>
      <c r="F65" s="93">
        <v>370739</v>
      </c>
      <c r="G65" s="93">
        <v>72349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</row>
    <row r="66" spans="1:17" s="150" customFormat="1" ht="38.25">
      <c r="A66" s="184"/>
      <c r="B66" s="101">
        <v>85220</v>
      </c>
      <c r="C66" s="102" t="s">
        <v>166</v>
      </c>
      <c r="D66" s="90">
        <f t="shared" si="19"/>
        <v>129509</v>
      </c>
      <c r="E66" s="90">
        <f t="shared" si="20"/>
        <v>129509</v>
      </c>
      <c r="F66" s="98">
        <v>95782</v>
      </c>
      <c r="G66" s="98">
        <v>33727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</row>
    <row r="67" spans="1:17" s="150" customFormat="1" ht="25.5">
      <c r="A67" s="184"/>
      <c r="B67" s="101">
        <v>85233</v>
      </c>
      <c r="C67" s="142" t="s">
        <v>158</v>
      </c>
      <c r="D67" s="90">
        <f t="shared" si="19"/>
        <v>800</v>
      </c>
      <c r="E67" s="90">
        <f t="shared" si="20"/>
        <v>800</v>
      </c>
      <c r="F67" s="103">
        <v>0</v>
      </c>
      <c r="G67" s="103">
        <v>800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</row>
    <row r="68" spans="1:17" s="150" customFormat="1" ht="12.75">
      <c r="A68" s="185"/>
      <c r="B68" s="101">
        <v>85295</v>
      </c>
      <c r="C68" s="96" t="s">
        <v>139</v>
      </c>
      <c r="D68" s="90">
        <f t="shared" si="19"/>
        <v>27988</v>
      </c>
      <c r="E68" s="90">
        <f t="shared" si="20"/>
        <v>27988</v>
      </c>
      <c r="F68" s="93">
        <v>0</v>
      </c>
      <c r="G68" s="93">
        <v>27988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</row>
    <row r="69" spans="1:17" s="150" customFormat="1" ht="25.5">
      <c r="A69" s="119">
        <v>853</v>
      </c>
      <c r="B69" s="119"/>
      <c r="C69" s="124" t="s">
        <v>114</v>
      </c>
      <c r="D69" s="121">
        <f>SUM(D70:D73)</f>
        <v>3728447</v>
      </c>
      <c r="E69" s="121">
        <f aca="true" t="shared" si="21" ref="E69:M69">SUM(E70:E73)</f>
        <v>3728447</v>
      </c>
      <c r="F69" s="121">
        <f t="shared" si="21"/>
        <v>1577494</v>
      </c>
      <c r="G69" s="121">
        <f t="shared" si="21"/>
        <v>249277</v>
      </c>
      <c r="H69" s="121">
        <f t="shared" si="21"/>
        <v>69184</v>
      </c>
      <c r="I69" s="121">
        <f t="shared" si="21"/>
        <v>2048</v>
      </c>
      <c r="J69" s="121">
        <f t="shared" si="21"/>
        <v>1830444</v>
      </c>
      <c r="K69" s="121">
        <f t="shared" si="21"/>
        <v>0</v>
      </c>
      <c r="L69" s="121">
        <f t="shared" si="21"/>
        <v>0</v>
      </c>
      <c r="M69" s="121">
        <f t="shared" si="21"/>
        <v>0</v>
      </c>
      <c r="N69" s="121">
        <f>SUM(N70:N73)</f>
        <v>0</v>
      </c>
      <c r="O69" s="121">
        <f>SUM(O70:O73)</f>
        <v>0</v>
      </c>
      <c r="P69" s="121">
        <f>SUM(P70:P73)</f>
        <v>0</v>
      </c>
      <c r="Q69" s="121">
        <f>SUM(Q70:Q73)</f>
        <v>0</v>
      </c>
    </row>
    <row r="70" spans="1:17" s="150" customFormat="1" ht="25.5">
      <c r="A70" s="183"/>
      <c r="B70" s="126">
        <v>85311</v>
      </c>
      <c r="C70" s="104" t="s">
        <v>167</v>
      </c>
      <c r="D70" s="94">
        <f>SUM(E70,M70)</f>
        <v>230955</v>
      </c>
      <c r="E70" s="94">
        <f>SUM(F70:L70)</f>
        <v>230955</v>
      </c>
      <c r="F70" s="94">
        <v>134518</v>
      </c>
      <c r="G70" s="94">
        <v>27253</v>
      </c>
      <c r="H70" s="94">
        <v>69184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</row>
    <row r="71" spans="1:17" s="150" customFormat="1" ht="25.5">
      <c r="A71" s="184"/>
      <c r="B71" s="101">
        <v>85321</v>
      </c>
      <c r="C71" s="102" t="s">
        <v>184</v>
      </c>
      <c r="D71" s="98">
        <f>SUM(E71,M71)</f>
        <v>60000</v>
      </c>
      <c r="E71" s="98">
        <f>SUM(F71:L71)</f>
        <v>60000</v>
      </c>
      <c r="F71" s="98">
        <v>27976</v>
      </c>
      <c r="G71" s="98">
        <v>32024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</row>
    <row r="72" spans="1:17" s="150" customFormat="1" ht="12.75">
      <c r="A72" s="184"/>
      <c r="B72" s="101">
        <v>85333</v>
      </c>
      <c r="C72" s="96" t="s">
        <v>168</v>
      </c>
      <c r="D72" s="98">
        <f>SUM(E72,M72)</f>
        <v>2110885</v>
      </c>
      <c r="E72" s="98">
        <f>SUM(F72:L72)</f>
        <v>2110885</v>
      </c>
      <c r="F72" s="98">
        <v>1415000</v>
      </c>
      <c r="G72" s="98">
        <v>190000</v>
      </c>
      <c r="H72" s="98">
        <v>0</v>
      </c>
      <c r="I72" s="98">
        <v>0</v>
      </c>
      <c r="J72" s="98">
        <v>505885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</row>
    <row r="73" spans="1:17" s="150" customFormat="1" ht="12.75">
      <c r="A73" s="185"/>
      <c r="B73" s="113">
        <v>85395</v>
      </c>
      <c r="C73" s="114" t="s">
        <v>139</v>
      </c>
      <c r="D73" s="145">
        <f>SUM(E73,M73)</f>
        <v>1326607</v>
      </c>
      <c r="E73" s="145">
        <f>SUM(F73:L73)</f>
        <v>1326607</v>
      </c>
      <c r="F73" s="145">
        <v>0</v>
      </c>
      <c r="G73" s="145">
        <v>0</v>
      </c>
      <c r="H73" s="145">
        <v>0</v>
      </c>
      <c r="I73" s="145">
        <v>2048</v>
      </c>
      <c r="J73" s="145">
        <v>1324559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0</v>
      </c>
    </row>
    <row r="74" spans="1:17" s="150" customFormat="1" ht="12.75">
      <c r="A74" s="119">
        <v>854</v>
      </c>
      <c r="B74" s="119"/>
      <c r="C74" s="120" t="s">
        <v>115</v>
      </c>
      <c r="D74" s="117">
        <f>SUM(D75:D81)</f>
        <v>11265261</v>
      </c>
      <c r="E74" s="117">
        <f aca="true" t="shared" si="22" ref="E74:M74">SUM(E75:E81)</f>
        <v>11265261</v>
      </c>
      <c r="F74" s="117">
        <f t="shared" si="22"/>
        <v>8587862</v>
      </c>
      <c r="G74" s="117">
        <f t="shared" si="22"/>
        <v>2539255</v>
      </c>
      <c r="H74" s="117">
        <f t="shared" si="22"/>
        <v>0</v>
      </c>
      <c r="I74" s="117">
        <f t="shared" si="22"/>
        <v>138144</v>
      </c>
      <c r="J74" s="117">
        <f t="shared" si="22"/>
        <v>0</v>
      </c>
      <c r="K74" s="117">
        <f t="shared" si="22"/>
        <v>0</v>
      </c>
      <c r="L74" s="117">
        <f t="shared" si="22"/>
        <v>0</v>
      </c>
      <c r="M74" s="117">
        <f t="shared" si="22"/>
        <v>0</v>
      </c>
      <c r="N74" s="117">
        <f>SUM(N75:N81)</f>
        <v>0</v>
      </c>
      <c r="O74" s="117">
        <f>SUM(O75:O81)</f>
        <v>0</v>
      </c>
      <c r="P74" s="117">
        <f>SUM(P75:P81)</f>
        <v>0</v>
      </c>
      <c r="Q74" s="117">
        <f>SUM(Q75:Q81)</f>
        <v>0</v>
      </c>
    </row>
    <row r="75" spans="1:17" s="150" customFormat="1" ht="25.5">
      <c r="A75" s="183"/>
      <c r="B75" s="126">
        <v>85403</v>
      </c>
      <c r="C75" s="112" t="s">
        <v>169</v>
      </c>
      <c r="D75" s="105">
        <f>SUM(E75,M75)</f>
        <v>7362854</v>
      </c>
      <c r="E75" s="105">
        <f>SUM(F75:L75)</f>
        <v>7362854</v>
      </c>
      <c r="F75" s="105">
        <v>5606991</v>
      </c>
      <c r="G75" s="105">
        <v>1699456</v>
      </c>
      <c r="H75" s="105">
        <v>0</v>
      </c>
      <c r="I75" s="105">
        <v>56407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</row>
    <row r="76" spans="1:17" s="150" customFormat="1" ht="25.5">
      <c r="A76" s="184"/>
      <c r="B76" s="101">
        <v>85406</v>
      </c>
      <c r="C76" s="96" t="s">
        <v>170</v>
      </c>
      <c r="D76" s="98">
        <f aca="true" t="shared" si="23" ref="D76:D81">SUM(E76,M76)</f>
        <v>1155000</v>
      </c>
      <c r="E76" s="98">
        <v>1155000</v>
      </c>
      <c r="F76" s="98">
        <v>1032000</v>
      </c>
      <c r="G76" s="98">
        <v>123000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</row>
    <row r="77" spans="1:17" s="150" customFormat="1" ht="12.75">
      <c r="A77" s="184"/>
      <c r="B77" s="101">
        <v>85410</v>
      </c>
      <c r="C77" s="96" t="s">
        <v>171</v>
      </c>
      <c r="D77" s="98">
        <f t="shared" si="23"/>
        <v>686457</v>
      </c>
      <c r="E77" s="98">
        <v>686457</v>
      </c>
      <c r="F77" s="98">
        <v>403757</v>
      </c>
      <c r="G77" s="98">
        <v>282700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</row>
    <row r="78" spans="1:17" s="150" customFormat="1" ht="12.75">
      <c r="A78" s="184"/>
      <c r="B78" s="101">
        <v>85415</v>
      </c>
      <c r="C78" s="96" t="s">
        <v>172</v>
      </c>
      <c r="D78" s="98">
        <f t="shared" si="23"/>
        <v>23737</v>
      </c>
      <c r="E78" s="98">
        <v>23737</v>
      </c>
      <c r="F78" s="98">
        <v>0</v>
      </c>
      <c r="G78" s="98">
        <v>0</v>
      </c>
      <c r="H78" s="98">
        <v>0</v>
      </c>
      <c r="I78" s="98">
        <v>23737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</row>
    <row r="79" spans="1:17" s="150" customFormat="1" ht="12.75">
      <c r="A79" s="184"/>
      <c r="B79" s="132">
        <v>85420</v>
      </c>
      <c r="C79" s="96" t="s">
        <v>173</v>
      </c>
      <c r="D79" s="93">
        <f t="shared" si="23"/>
        <v>1941099</v>
      </c>
      <c r="E79" s="93">
        <v>1941099</v>
      </c>
      <c r="F79" s="93">
        <v>1545114</v>
      </c>
      <c r="G79" s="93">
        <v>337985</v>
      </c>
      <c r="H79" s="93">
        <v>0</v>
      </c>
      <c r="I79" s="93">
        <v>58000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  <c r="Q79" s="93">
        <v>0</v>
      </c>
    </row>
    <row r="80" spans="1:17" s="150" customFormat="1" ht="25.5">
      <c r="A80" s="184"/>
      <c r="B80" s="132">
        <v>85446</v>
      </c>
      <c r="C80" s="96" t="s">
        <v>158</v>
      </c>
      <c r="D80" s="98">
        <f t="shared" si="23"/>
        <v>30100</v>
      </c>
      <c r="E80" s="98">
        <v>30100</v>
      </c>
      <c r="F80" s="98">
        <v>0</v>
      </c>
      <c r="G80" s="98">
        <v>30100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</row>
    <row r="81" spans="1:17" s="150" customFormat="1" ht="12.75">
      <c r="A81" s="185"/>
      <c r="B81" s="113">
        <v>85495</v>
      </c>
      <c r="C81" s="114" t="s">
        <v>139</v>
      </c>
      <c r="D81" s="115">
        <f t="shared" si="23"/>
        <v>66014</v>
      </c>
      <c r="E81" s="115">
        <v>66014</v>
      </c>
      <c r="F81" s="115">
        <v>0</v>
      </c>
      <c r="G81" s="115">
        <v>66014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</row>
    <row r="82" spans="1:18" s="150" customFormat="1" ht="25.5">
      <c r="A82" s="119">
        <v>900</v>
      </c>
      <c r="B82" s="119"/>
      <c r="C82" s="120" t="s">
        <v>117</v>
      </c>
      <c r="D82" s="121">
        <f aca="true" t="shared" si="24" ref="D82:M82">SUM(D83:D88)</f>
        <v>1534108</v>
      </c>
      <c r="E82" s="121">
        <f t="shared" si="24"/>
        <v>665999</v>
      </c>
      <c r="F82" s="121">
        <f t="shared" si="24"/>
        <v>0</v>
      </c>
      <c r="G82" s="121">
        <f t="shared" si="24"/>
        <v>287000</v>
      </c>
      <c r="H82" s="121">
        <f t="shared" si="24"/>
        <v>200000</v>
      </c>
      <c r="I82" s="121">
        <f t="shared" si="24"/>
        <v>0</v>
      </c>
      <c r="J82" s="121">
        <f t="shared" si="24"/>
        <v>178999</v>
      </c>
      <c r="K82" s="121">
        <f t="shared" si="24"/>
        <v>0</v>
      </c>
      <c r="L82" s="121">
        <f t="shared" si="24"/>
        <v>0</v>
      </c>
      <c r="M82" s="121">
        <f t="shared" si="24"/>
        <v>868109</v>
      </c>
      <c r="N82" s="121">
        <f>SUM(N83:N88)</f>
        <v>868109</v>
      </c>
      <c r="O82" s="121">
        <f>SUM(O83:O88)</f>
        <v>33109</v>
      </c>
      <c r="P82" s="121">
        <f>SUM(P83:P88)</f>
        <v>0</v>
      </c>
      <c r="Q82" s="121">
        <f>SUM(Q83:Q88)</f>
        <v>0</v>
      </c>
      <c r="R82" s="151"/>
    </row>
    <row r="83" spans="1:17" s="150" customFormat="1" ht="12.75">
      <c r="A83" s="183"/>
      <c r="B83" s="91">
        <v>90001</v>
      </c>
      <c r="C83" s="143" t="s">
        <v>174</v>
      </c>
      <c r="D83" s="87">
        <f aca="true" t="shared" si="25" ref="D83:D88">SUM(E83,M83)</f>
        <v>157000</v>
      </c>
      <c r="E83" s="87">
        <f aca="true" t="shared" si="26" ref="E83:E88">SUM(F83:L83)</f>
        <v>7000</v>
      </c>
      <c r="F83" s="95">
        <v>0</v>
      </c>
      <c r="G83" s="87">
        <v>7000</v>
      </c>
      <c r="H83" s="95">
        <v>0</v>
      </c>
      <c r="I83" s="87">
        <v>0</v>
      </c>
      <c r="J83" s="95">
        <v>0</v>
      </c>
      <c r="K83" s="87">
        <v>0</v>
      </c>
      <c r="L83" s="95">
        <v>0</v>
      </c>
      <c r="M83" s="95">
        <v>150000</v>
      </c>
      <c r="N83" s="95">
        <v>150000</v>
      </c>
      <c r="O83" s="95">
        <v>0</v>
      </c>
      <c r="P83" s="95">
        <v>0</v>
      </c>
      <c r="Q83" s="95">
        <v>0</v>
      </c>
    </row>
    <row r="84" spans="1:17" s="150" customFormat="1" ht="12.75">
      <c r="A84" s="184"/>
      <c r="B84" s="101">
        <v>90002</v>
      </c>
      <c r="C84" s="142" t="s">
        <v>175</v>
      </c>
      <c r="D84" s="108">
        <f t="shared" si="25"/>
        <v>375000</v>
      </c>
      <c r="E84" s="108">
        <f t="shared" si="26"/>
        <v>285000</v>
      </c>
      <c r="F84" s="103">
        <f>SUM(F85)</f>
        <v>0</v>
      </c>
      <c r="G84" s="103">
        <v>165000</v>
      </c>
      <c r="H84" s="103">
        <v>120000</v>
      </c>
      <c r="I84" s="103">
        <v>0</v>
      </c>
      <c r="J84" s="103">
        <v>0</v>
      </c>
      <c r="K84" s="103">
        <v>0</v>
      </c>
      <c r="L84" s="103">
        <v>0</v>
      </c>
      <c r="M84" s="103">
        <v>90000</v>
      </c>
      <c r="N84" s="103">
        <v>90000</v>
      </c>
      <c r="O84" s="103">
        <v>0</v>
      </c>
      <c r="P84" s="103">
        <v>0</v>
      </c>
      <c r="Q84" s="103">
        <v>0</v>
      </c>
    </row>
    <row r="85" spans="1:17" s="150" customFormat="1" ht="12.75">
      <c r="A85" s="184"/>
      <c r="B85" s="132">
        <v>90004</v>
      </c>
      <c r="C85" s="96" t="s">
        <v>176</v>
      </c>
      <c r="D85" s="89">
        <f t="shared" si="25"/>
        <v>85000</v>
      </c>
      <c r="E85" s="89">
        <f t="shared" si="26"/>
        <v>85000</v>
      </c>
      <c r="F85" s="93">
        <f>SUM(F86)</f>
        <v>0</v>
      </c>
      <c r="G85" s="93">
        <v>65000</v>
      </c>
      <c r="H85" s="93">
        <v>20000</v>
      </c>
      <c r="I85" s="93">
        <f>SUM(I86)</f>
        <v>0</v>
      </c>
      <c r="J85" s="93">
        <f>SUM(J86)</f>
        <v>0</v>
      </c>
      <c r="K85" s="93">
        <f>SUM(K86)</f>
        <v>0</v>
      </c>
      <c r="L85" s="93">
        <f>SUM(L86)</f>
        <v>0</v>
      </c>
      <c r="M85" s="93">
        <v>0</v>
      </c>
      <c r="N85" s="93">
        <v>0</v>
      </c>
      <c r="O85" s="93">
        <v>0</v>
      </c>
      <c r="P85" s="93">
        <v>0</v>
      </c>
      <c r="Q85" s="93">
        <v>0</v>
      </c>
    </row>
    <row r="86" spans="1:17" s="150" customFormat="1" ht="25.5">
      <c r="A86" s="184"/>
      <c r="B86" s="132">
        <v>90005</v>
      </c>
      <c r="C86" s="96" t="s">
        <v>177</v>
      </c>
      <c r="D86" s="89">
        <f t="shared" si="25"/>
        <v>515000</v>
      </c>
      <c r="E86" s="89">
        <f t="shared" si="26"/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515000</v>
      </c>
      <c r="N86" s="89">
        <v>515000</v>
      </c>
      <c r="O86" s="89">
        <v>0</v>
      </c>
      <c r="P86" s="89">
        <v>0</v>
      </c>
      <c r="Q86" s="89">
        <v>0</v>
      </c>
    </row>
    <row r="87" spans="1:17" s="150" customFormat="1" ht="12.75">
      <c r="A87" s="184"/>
      <c r="B87" s="132">
        <v>90006</v>
      </c>
      <c r="C87" s="96" t="s">
        <v>178</v>
      </c>
      <c r="D87" s="89">
        <f t="shared" si="25"/>
        <v>292108</v>
      </c>
      <c r="E87" s="89">
        <f t="shared" si="26"/>
        <v>178999</v>
      </c>
      <c r="F87" s="89">
        <v>0</v>
      </c>
      <c r="G87" s="89">
        <v>0</v>
      </c>
      <c r="H87" s="89">
        <v>0</v>
      </c>
      <c r="I87" s="89">
        <v>0</v>
      </c>
      <c r="J87" s="89">
        <v>178999</v>
      </c>
      <c r="K87" s="89">
        <v>0</v>
      </c>
      <c r="L87" s="89">
        <v>0</v>
      </c>
      <c r="M87" s="89">
        <v>113109</v>
      </c>
      <c r="N87" s="89">
        <v>113109</v>
      </c>
      <c r="O87" s="89">
        <v>33109</v>
      </c>
      <c r="P87" s="89">
        <v>0</v>
      </c>
      <c r="Q87" s="89">
        <v>0</v>
      </c>
    </row>
    <row r="88" spans="1:17" s="150" customFormat="1" ht="12.75">
      <c r="A88" s="185"/>
      <c r="B88" s="91">
        <v>90095</v>
      </c>
      <c r="C88" s="110" t="s">
        <v>139</v>
      </c>
      <c r="D88" s="88">
        <f t="shared" si="25"/>
        <v>110000</v>
      </c>
      <c r="E88" s="88">
        <f t="shared" si="26"/>
        <v>110000</v>
      </c>
      <c r="F88" s="116">
        <v>0</v>
      </c>
      <c r="G88" s="88">
        <v>50000</v>
      </c>
      <c r="H88" s="116">
        <v>60000</v>
      </c>
      <c r="I88" s="88">
        <v>0</v>
      </c>
      <c r="J88" s="116">
        <v>0</v>
      </c>
      <c r="K88" s="88">
        <v>0</v>
      </c>
      <c r="L88" s="116">
        <v>0</v>
      </c>
      <c r="M88" s="116">
        <v>0</v>
      </c>
      <c r="N88" s="116">
        <v>0</v>
      </c>
      <c r="O88" s="116">
        <v>0</v>
      </c>
      <c r="P88" s="116">
        <v>0</v>
      </c>
      <c r="Q88" s="116">
        <v>0</v>
      </c>
    </row>
    <row r="89" spans="1:17" s="150" customFormat="1" ht="25.5">
      <c r="A89" s="119">
        <v>921</v>
      </c>
      <c r="B89" s="119"/>
      <c r="C89" s="120" t="s">
        <v>179</v>
      </c>
      <c r="D89" s="121">
        <f>SUM(D90:D91)</f>
        <v>90000</v>
      </c>
      <c r="E89" s="121">
        <f aca="true" t="shared" si="27" ref="E89:M89">SUM(E90:E91)</f>
        <v>90000</v>
      </c>
      <c r="F89" s="121">
        <f t="shared" si="27"/>
        <v>0</v>
      </c>
      <c r="G89" s="121">
        <f t="shared" si="27"/>
        <v>25000</v>
      </c>
      <c r="H89" s="121">
        <f t="shared" si="27"/>
        <v>65000</v>
      </c>
      <c r="I89" s="121">
        <f t="shared" si="27"/>
        <v>0</v>
      </c>
      <c r="J89" s="121">
        <f t="shared" si="27"/>
        <v>0</v>
      </c>
      <c r="K89" s="121">
        <f t="shared" si="27"/>
        <v>0</v>
      </c>
      <c r="L89" s="121">
        <f t="shared" si="27"/>
        <v>0</v>
      </c>
      <c r="M89" s="121">
        <f t="shared" si="27"/>
        <v>0</v>
      </c>
      <c r="N89" s="121">
        <f>SUM(N90:N91)</f>
        <v>0</v>
      </c>
      <c r="O89" s="121">
        <f>SUM(O90:O91)</f>
        <v>0</v>
      </c>
      <c r="P89" s="121">
        <f>SUM(P90:P91)</f>
        <v>0</v>
      </c>
      <c r="Q89" s="121">
        <f>SUM(Q90:Q91)</f>
        <v>0</v>
      </c>
    </row>
    <row r="90" spans="1:17" s="150" customFormat="1" ht="12.75">
      <c r="A90" s="183"/>
      <c r="B90" s="91">
        <v>92116</v>
      </c>
      <c r="C90" s="143" t="s">
        <v>180</v>
      </c>
      <c r="D90" s="98">
        <f>SUM(E90,M90)</f>
        <v>50000</v>
      </c>
      <c r="E90" s="98">
        <f>SUM(F90:L90)</f>
        <v>50000</v>
      </c>
      <c r="F90" s="107">
        <v>0</v>
      </c>
      <c r="G90" s="106">
        <v>0</v>
      </c>
      <c r="H90" s="107">
        <v>50000</v>
      </c>
      <c r="I90" s="106">
        <v>0</v>
      </c>
      <c r="J90" s="107">
        <v>0</v>
      </c>
      <c r="K90" s="107">
        <v>0</v>
      </c>
      <c r="L90" s="106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</row>
    <row r="91" spans="1:17" s="150" customFormat="1" ht="12.75">
      <c r="A91" s="185"/>
      <c r="B91" s="101">
        <v>92195</v>
      </c>
      <c r="C91" s="96" t="s">
        <v>139</v>
      </c>
      <c r="D91" s="98">
        <f>SUM(E91,M91)</f>
        <v>40000</v>
      </c>
      <c r="E91" s="98">
        <f>SUM(F91:L91)</f>
        <v>40000</v>
      </c>
      <c r="F91" s="93">
        <v>0</v>
      </c>
      <c r="G91" s="93">
        <v>25000</v>
      </c>
      <c r="H91" s="93">
        <v>15000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</row>
    <row r="92" spans="1:17" s="150" customFormat="1" ht="12.75">
      <c r="A92" s="119">
        <v>926</v>
      </c>
      <c r="B92" s="119"/>
      <c r="C92" s="120" t="s">
        <v>211</v>
      </c>
      <c r="D92" s="117">
        <f>SUM(D93:D94)</f>
        <v>15219369</v>
      </c>
      <c r="E92" s="117">
        <f aca="true" t="shared" si="28" ref="E92:M92">SUM(E93:E94)</f>
        <v>958662</v>
      </c>
      <c r="F92" s="117">
        <f t="shared" si="28"/>
        <v>542462</v>
      </c>
      <c r="G92" s="117">
        <f t="shared" si="28"/>
        <v>391200</v>
      </c>
      <c r="H92" s="117">
        <f t="shared" si="28"/>
        <v>25000</v>
      </c>
      <c r="I92" s="117">
        <f t="shared" si="28"/>
        <v>0</v>
      </c>
      <c r="J92" s="117">
        <f t="shared" si="28"/>
        <v>0</v>
      </c>
      <c r="K92" s="117">
        <f t="shared" si="28"/>
        <v>0</v>
      </c>
      <c r="L92" s="117">
        <f t="shared" si="28"/>
        <v>0</v>
      </c>
      <c r="M92" s="117">
        <f t="shared" si="28"/>
        <v>14260707</v>
      </c>
      <c r="N92" s="117">
        <f>SUM(N93:N94)</f>
        <v>14260707</v>
      </c>
      <c r="O92" s="117">
        <f>SUM(O93:O94)</f>
        <v>14260707</v>
      </c>
      <c r="P92" s="117">
        <f>SUM(P93:P94)</f>
        <v>0</v>
      </c>
      <c r="Q92" s="117">
        <f>SUM(Q93:Q94)</f>
        <v>0</v>
      </c>
    </row>
    <row r="93" spans="1:18" s="150" customFormat="1" ht="12.75">
      <c r="A93" s="183"/>
      <c r="B93" s="91">
        <v>92601</v>
      </c>
      <c r="C93" s="141" t="s">
        <v>181</v>
      </c>
      <c r="D93" s="98">
        <f>SUM(E93,M93)</f>
        <v>15187369</v>
      </c>
      <c r="E93" s="98">
        <f>SUM(F93:L93)</f>
        <v>926662</v>
      </c>
      <c r="F93" s="90">
        <v>542462</v>
      </c>
      <c r="G93" s="90">
        <v>384200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90">
        <v>14260707</v>
      </c>
      <c r="N93" s="90">
        <v>14260707</v>
      </c>
      <c r="O93" s="90">
        <v>14260707</v>
      </c>
      <c r="P93" s="90">
        <v>0</v>
      </c>
      <c r="Q93" s="90">
        <v>0</v>
      </c>
      <c r="R93" s="151"/>
    </row>
    <row r="94" spans="1:17" s="150" customFormat="1" ht="12.75">
      <c r="A94" s="185"/>
      <c r="B94" s="132">
        <v>92605</v>
      </c>
      <c r="C94" s="96" t="s">
        <v>216</v>
      </c>
      <c r="D94" s="98">
        <f>SUM(E94,M94)</f>
        <v>32000</v>
      </c>
      <c r="E94" s="98">
        <f>SUM(F94:L94)</f>
        <v>32000</v>
      </c>
      <c r="F94" s="98">
        <v>0</v>
      </c>
      <c r="G94" s="98">
        <v>7000</v>
      </c>
      <c r="H94" s="98">
        <v>25000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</row>
    <row r="95" spans="1:17" s="150" customFormat="1" ht="12.75">
      <c r="A95" s="186" t="s">
        <v>182</v>
      </c>
      <c r="B95" s="187"/>
      <c r="C95" s="188"/>
      <c r="D95" s="118">
        <f>SUM(D8,D10,D12,D14,D16,D18,D22,D29,D31,D36,D38,D41,D54,D56,D60,D69,D74,D82,D89,D92)</f>
        <v>92550660</v>
      </c>
      <c r="E95" s="118">
        <f aca="true" t="shared" si="29" ref="E95:Q95">SUM(E8,E10,E12,E14,E16,E18,E22,E29,E31,E36,E38,E41,E54,E56,E60,E69,E74,E82,E89,E92)</f>
        <v>64446844</v>
      </c>
      <c r="F95" s="118">
        <f t="shared" si="29"/>
        <v>38087848</v>
      </c>
      <c r="G95" s="118">
        <f t="shared" si="29"/>
        <v>19265742</v>
      </c>
      <c r="H95" s="118">
        <f t="shared" si="29"/>
        <v>1423052</v>
      </c>
      <c r="I95" s="118">
        <f t="shared" si="29"/>
        <v>2760759</v>
      </c>
      <c r="J95" s="118">
        <f t="shared" si="29"/>
        <v>2209443</v>
      </c>
      <c r="K95" s="118">
        <f t="shared" si="29"/>
        <v>700000</v>
      </c>
      <c r="L95" s="118">
        <f t="shared" si="29"/>
        <v>0</v>
      </c>
      <c r="M95" s="118">
        <f t="shared" si="29"/>
        <v>28103816</v>
      </c>
      <c r="N95" s="118">
        <f t="shared" si="29"/>
        <v>28103816</v>
      </c>
      <c r="O95" s="118">
        <f t="shared" si="29"/>
        <v>22033816</v>
      </c>
      <c r="P95" s="118">
        <f t="shared" si="29"/>
        <v>0</v>
      </c>
      <c r="Q95" s="118">
        <f t="shared" si="29"/>
        <v>0</v>
      </c>
    </row>
    <row r="96" spans="3:6" s="150" customFormat="1" ht="12.75">
      <c r="C96" s="152"/>
      <c r="D96" s="151"/>
      <c r="E96" s="151"/>
      <c r="F96" s="151"/>
    </row>
    <row r="97" spans="3:13" s="150" customFormat="1" ht="12.75">
      <c r="C97" s="152"/>
      <c r="D97" s="151"/>
      <c r="E97" s="151"/>
      <c r="M97" s="151"/>
    </row>
    <row r="98" spans="3:13" s="150" customFormat="1" ht="12.75">
      <c r="C98" s="152"/>
      <c r="E98" s="151"/>
      <c r="M98" s="151"/>
    </row>
    <row r="99" spans="3:5" s="150" customFormat="1" ht="12.75">
      <c r="C99" s="152"/>
      <c r="E99" s="151"/>
    </row>
    <row r="100" s="150" customFormat="1" ht="12.75">
      <c r="C100" s="152"/>
    </row>
    <row r="101" s="150" customFormat="1" ht="12.75">
      <c r="C101" s="152"/>
    </row>
    <row r="102" s="150" customFormat="1" ht="12.75">
      <c r="C102" s="152"/>
    </row>
    <row r="103" s="150" customFormat="1" ht="12.75">
      <c r="C103" s="152"/>
    </row>
    <row r="104" s="150" customFormat="1" ht="12.75">
      <c r="C104" s="152"/>
    </row>
    <row r="105" s="150" customFormat="1" ht="12.75">
      <c r="C105" s="152"/>
    </row>
    <row r="106" s="150" customFormat="1" ht="12.75">
      <c r="C106" s="152"/>
    </row>
    <row r="107" s="150" customFormat="1" ht="12.75">
      <c r="C107" s="152"/>
    </row>
    <row r="108" s="150" customFormat="1" ht="12.75">
      <c r="C108" s="152"/>
    </row>
    <row r="109" s="150" customFormat="1" ht="12.75">
      <c r="C109" s="152"/>
    </row>
    <row r="110" s="150" customFormat="1" ht="12.75">
      <c r="C110" s="152"/>
    </row>
    <row r="111" s="150" customFormat="1" ht="12.75">
      <c r="C111" s="152"/>
    </row>
    <row r="112" s="150" customFormat="1" ht="12.75">
      <c r="C112" s="152"/>
    </row>
    <row r="113" s="150" customFormat="1" ht="12.75">
      <c r="C113" s="152"/>
    </row>
    <row r="114" s="150" customFormat="1" ht="12.75">
      <c r="C114" s="152"/>
    </row>
    <row r="115" s="150" customFormat="1" ht="12.75">
      <c r="C115" s="152"/>
    </row>
    <row r="116" s="150" customFormat="1" ht="12.75">
      <c r="C116" s="152"/>
    </row>
    <row r="117" s="150" customFormat="1" ht="12.75">
      <c r="C117" s="152"/>
    </row>
    <row r="118" s="150" customFormat="1" ht="12.75">
      <c r="C118" s="152"/>
    </row>
    <row r="119" s="150" customFormat="1" ht="12.75">
      <c r="C119" s="152"/>
    </row>
    <row r="120" s="150" customFormat="1" ht="12.75">
      <c r="C120" s="152"/>
    </row>
    <row r="121" s="150" customFormat="1" ht="12.75">
      <c r="C121" s="152"/>
    </row>
    <row r="122" s="150" customFormat="1" ht="12.75">
      <c r="C122" s="152"/>
    </row>
    <row r="123" s="150" customFormat="1" ht="12.75">
      <c r="C123" s="152"/>
    </row>
    <row r="124" s="150" customFormat="1" ht="12.75">
      <c r="C124" s="152"/>
    </row>
    <row r="125" s="150" customFormat="1" ht="12.75">
      <c r="C125" s="152"/>
    </row>
    <row r="126" s="150" customFormat="1" ht="12.75">
      <c r="C126" s="152"/>
    </row>
    <row r="127" s="150" customFormat="1" ht="12.75">
      <c r="C127" s="152"/>
    </row>
    <row r="128" s="150" customFormat="1" ht="12.75">
      <c r="C128" s="152"/>
    </row>
    <row r="129" s="150" customFormat="1" ht="12.75">
      <c r="C129" s="152"/>
    </row>
    <row r="130" s="150" customFormat="1" ht="12.75">
      <c r="C130" s="152"/>
    </row>
    <row r="131" s="150" customFormat="1" ht="12.75">
      <c r="C131" s="152"/>
    </row>
    <row r="132" s="150" customFormat="1" ht="12.75">
      <c r="C132" s="152"/>
    </row>
    <row r="133" s="150" customFormat="1" ht="12.75">
      <c r="C133" s="152"/>
    </row>
    <row r="134" s="150" customFormat="1" ht="12.75">
      <c r="C134" s="152"/>
    </row>
    <row r="135" s="150" customFormat="1" ht="12.75">
      <c r="C135" s="152"/>
    </row>
    <row r="136" s="150" customFormat="1" ht="12.75">
      <c r="C136" s="152"/>
    </row>
    <row r="137" s="150" customFormat="1" ht="12.75">
      <c r="C137" s="152"/>
    </row>
    <row r="138" s="150" customFormat="1" ht="12.75">
      <c r="C138" s="152"/>
    </row>
    <row r="139" s="150" customFormat="1" ht="12.75">
      <c r="C139" s="152"/>
    </row>
    <row r="140" s="150" customFormat="1" ht="12.75">
      <c r="C140" s="152"/>
    </row>
    <row r="141" s="150" customFormat="1" ht="12.75">
      <c r="C141" s="152"/>
    </row>
    <row r="142" s="150" customFormat="1" ht="12.75">
      <c r="C142" s="152"/>
    </row>
    <row r="143" s="150" customFormat="1" ht="12.75">
      <c r="C143" s="152"/>
    </row>
    <row r="144" s="150" customFormat="1" ht="12.75">
      <c r="C144" s="152"/>
    </row>
    <row r="145" s="150" customFormat="1" ht="12.75">
      <c r="C145" s="152"/>
    </row>
    <row r="146" s="150" customFormat="1" ht="12.75">
      <c r="C146" s="152"/>
    </row>
    <row r="147" s="150" customFormat="1" ht="12.75">
      <c r="C147" s="152"/>
    </row>
    <row r="148" s="150" customFormat="1" ht="12.75">
      <c r="C148" s="152"/>
    </row>
    <row r="149" s="150" customFormat="1" ht="12.75">
      <c r="C149" s="152"/>
    </row>
    <row r="150" s="150" customFormat="1" ht="12.75">
      <c r="C150" s="152"/>
    </row>
    <row r="151" s="150" customFormat="1" ht="12.75">
      <c r="C151" s="152"/>
    </row>
    <row r="152" s="150" customFormat="1" ht="12.75">
      <c r="C152" s="152"/>
    </row>
    <row r="153" s="150" customFormat="1" ht="12.75">
      <c r="C153" s="152"/>
    </row>
    <row r="154" s="150" customFormat="1" ht="12.75">
      <c r="C154" s="152"/>
    </row>
    <row r="155" s="150" customFormat="1" ht="12.75">
      <c r="C155" s="152"/>
    </row>
    <row r="156" s="150" customFormat="1" ht="12.75">
      <c r="C156" s="152"/>
    </row>
    <row r="157" s="150" customFormat="1" ht="12.75">
      <c r="C157" s="152"/>
    </row>
    <row r="158" s="150" customFormat="1" ht="12.75">
      <c r="C158" s="152"/>
    </row>
    <row r="159" s="150" customFormat="1" ht="12.75">
      <c r="C159" s="152"/>
    </row>
    <row r="160" s="150" customFormat="1" ht="12.75">
      <c r="C160" s="152"/>
    </row>
    <row r="161" s="150" customFormat="1" ht="12.75">
      <c r="C161" s="152"/>
    </row>
    <row r="162" s="150" customFormat="1" ht="12.75">
      <c r="C162" s="152"/>
    </row>
    <row r="163" s="150" customFormat="1" ht="12.75">
      <c r="C163" s="152"/>
    </row>
    <row r="164" s="150" customFormat="1" ht="12.75">
      <c r="C164" s="152"/>
    </row>
    <row r="165" s="150" customFormat="1" ht="12.75">
      <c r="C165" s="152"/>
    </row>
    <row r="166" s="150" customFormat="1" ht="12.75">
      <c r="C166" s="152"/>
    </row>
    <row r="167" s="150" customFormat="1" ht="12.75">
      <c r="C167" s="152"/>
    </row>
    <row r="168" s="150" customFormat="1" ht="12.75">
      <c r="C168" s="152"/>
    </row>
    <row r="169" s="150" customFormat="1" ht="12.75">
      <c r="C169" s="152"/>
    </row>
    <row r="170" s="150" customFormat="1" ht="12.75">
      <c r="C170" s="152"/>
    </row>
    <row r="171" s="150" customFormat="1" ht="12.75">
      <c r="C171" s="152"/>
    </row>
    <row r="172" s="150" customFormat="1" ht="12.75">
      <c r="C172" s="152"/>
    </row>
    <row r="173" s="150" customFormat="1" ht="12.75">
      <c r="C173" s="152"/>
    </row>
    <row r="174" s="150" customFormat="1" ht="12.75">
      <c r="C174" s="152"/>
    </row>
    <row r="175" s="150" customFormat="1" ht="12.75">
      <c r="C175" s="152"/>
    </row>
    <row r="176" s="150" customFormat="1" ht="12.75">
      <c r="C176" s="152"/>
    </row>
    <row r="177" s="150" customFormat="1" ht="12.75">
      <c r="C177" s="152"/>
    </row>
    <row r="178" s="150" customFormat="1" ht="12.75">
      <c r="C178" s="152"/>
    </row>
    <row r="179" s="150" customFormat="1" ht="12.75">
      <c r="C179" s="152"/>
    </row>
    <row r="180" s="150" customFormat="1" ht="12.75">
      <c r="C180" s="152"/>
    </row>
    <row r="181" s="150" customFormat="1" ht="12.75">
      <c r="C181" s="152"/>
    </row>
    <row r="182" s="150" customFormat="1" ht="12.75">
      <c r="C182" s="152"/>
    </row>
    <row r="183" s="150" customFormat="1" ht="12.75">
      <c r="C183" s="152"/>
    </row>
    <row r="184" s="150" customFormat="1" ht="12.75">
      <c r="C184" s="152"/>
    </row>
    <row r="185" s="150" customFormat="1" ht="12.75">
      <c r="C185" s="152"/>
    </row>
    <row r="186" s="150" customFormat="1" ht="12.75">
      <c r="C186" s="152"/>
    </row>
    <row r="187" s="150" customFormat="1" ht="12.75">
      <c r="C187" s="152"/>
    </row>
    <row r="188" s="150" customFormat="1" ht="12.75">
      <c r="C188" s="152"/>
    </row>
  </sheetData>
  <sheetProtection/>
  <mergeCells count="33">
    <mergeCell ref="A1:Q1"/>
    <mergeCell ref="N4:Q4"/>
    <mergeCell ref="N5:N6"/>
    <mergeCell ref="Q5:Q6"/>
    <mergeCell ref="I5:I6"/>
    <mergeCell ref="A3:A6"/>
    <mergeCell ref="B3:B6"/>
    <mergeCell ref="C3:C6"/>
    <mergeCell ref="D3:D6"/>
    <mergeCell ref="E4:E6"/>
    <mergeCell ref="J5:J6"/>
    <mergeCell ref="K5:K6"/>
    <mergeCell ref="E3:Q3"/>
    <mergeCell ref="P5:P6"/>
    <mergeCell ref="L5:L6"/>
    <mergeCell ref="M4:M6"/>
    <mergeCell ref="F4:L4"/>
    <mergeCell ref="H5:H6"/>
    <mergeCell ref="A95:C95"/>
    <mergeCell ref="F5:F6"/>
    <mergeCell ref="G5:G6"/>
    <mergeCell ref="A93:A94"/>
    <mergeCell ref="A90:A91"/>
    <mergeCell ref="A83:A88"/>
    <mergeCell ref="A19:A21"/>
    <mergeCell ref="A23:A28"/>
    <mergeCell ref="A32:A35"/>
    <mergeCell ref="A39:A40"/>
    <mergeCell ref="A75:A81"/>
    <mergeCell ref="A42:A53"/>
    <mergeCell ref="A57:A59"/>
    <mergeCell ref="A61:A68"/>
    <mergeCell ref="A70:A73"/>
  </mergeCells>
  <printOptions horizontalCentered="1"/>
  <pageMargins left="0.6692913385826772" right="0.2755905511811024" top="1.5748031496062993" bottom="0.5905511811023623" header="0.5905511811023623" footer="0.5118110236220472"/>
  <pageSetup fitToHeight="0" fitToWidth="1" horizontalDpi="300" verticalDpi="300" orientation="landscape" paperSize="9" scale="59" r:id="rId1"/>
  <headerFooter alignWithMargins="0">
    <oddHeader>&amp;RZałącznik nr 2
do uchwały Nr III/31/2011
Rady Powiatu w Policach
z dnia 28 lutego 2011 r. 
</oddHeader>
    <oddFooter>&amp;C&amp;P</oddFooter>
  </headerFooter>
  <rowBreaks count="2" manualBreakCount="2">
    <brk id="40" max="16" man="1"/>
    <brk id="7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F6" sqref="F6"/>
    </sheetView>
  </sheetViews>
  <sheetFormatPr defaultColWidth="9.00390625" defaultRowHeight="12.75"/>
  <cols>
    <col min="1" max="1" width="4.75390625" style="135" bestFit="1" customWidth="1"/>
    <col min="2" max="2" width="40.125" style="135" bestFit="1" customWidth="1"/>
    <col min="3" max="3" width="14.00390625" style="135" customWidth="1"/>
    <col min="4" max="5" width="12.75390625" style="135" bestFit="1" customWidth="1"/>
    <col min="6" max="6" width="10.125" style="135" bestFit="1" customWidth="1"/>
    <col min="7" max="7" width="10.75390625" style="135" bestFit="1" customWidth="1"/>
    <col min="8" max="16384" width="9.125" style="135" customWidth="1"/>
  </cols>
  <sheetData>
    <row r="1" spans="1:7" ht="45.75" customHeight="1">
      <c r="A1" s="199" t="s">
        <v>43</v>
      </c>
      <c r="B1" s="200"/>
      <c r="C1" s="200"/>
      <c r="D1" s="200"/>
      <c r="E1" s="5"/>
      <c r="F1" s="5"/>
      <c r="G1" s="6"/>
    </row>
    <row r="2" ht="9.75" customHeight="1">
      <c r="D2" s="2" t="s">
        <v>0</v>
      </c>
    </row>
    <row r="3" spans="1:4" ht="64.5" customHeight="1">
      <c r="A3" s="7" t="s">
        <v>13</v>
      </c>
      <c r="B3" s="7" t="s">
        <v>14</v>
      </c>
      <c r="C3" s="8" t="s">
        <v>15</v>
      </c>
      <c r="D3" s="8" t="s">
        <v>38</v>
      </c>
    </row>
    <row r="4" spans="1:4" s="10" customFormat="1" ht="10.5" customHeight="1">
      <c r="A4" s="9">
        <v>1</v>
      </c>
      <c r="B4" s="9">
        <v>2</v>
      </c>
      <c r="C4" s="9">
        <v>3</v>
      </c>
      <c r="D4" s="9">
        <v>4</v>
      </c>
    </row>
    <row r="5" spans="1:6" ht="18.75" customHeight="1">
      <c r="A5" s="201" t="s">
        <v>16</v>
      </c>
      <c r="B5" s="201"/>
      <c r="C5" s="7"/>
      <c r="D5" s="125">
        <f>SUM(D6:D8)</f>
        <v>15445500</v>
      </c>
      <c r="E5" s="136"/>
      <c r="F5" s="136"/>
    </row>
    <row r="6" spans="1:5" ht="34.5" customHeight="1">
      <c r="A6" s="12" t="s">
        <v>17</v>
      </c>
      <c r="B6" s="156" t="s">
        <v>221</v>
      </c>
      <c r="C6" s="12" t="s">
        <v>18</v>
      </c>
      <c r="D6" s="40">
        <f>4968400+17793</f>
        <v>4986193</v>
      </c>
      <c r="E6" s="136"/>
    </row>
    <row r="7" spans="1:7" ht="51">
      <c r="A7" s="14" t="s">
        <v>19</v>
      </c>
      <c r="B7" s="157" t="s">
        <v>220</v>
      </c>
      <c r="C7" s="14" t="s">
        <v>21</v>
      </c>
      <c r="D7" s="41">
        <v>9292307</v>
      </c>
      <c r="E7" s="136"/>
      <c r="G7" s="136"/>
    </row>
    <row r="8" spans="1:4" ht="18.75" customHeight="1">
      <c r="A8" s="14" t="s">
        <v>20</v>
      </c>
      <c r="B8" s="15" t="s">
        <v>219</v>
      </c>
      <c r="C8" s="14" t="s">
        <v>22</v>
      </c>
      <c r="D8" s="41">
        <v>1167000</v>
      </c>
    </row>
    <row r="9" spans="1:5" ht="18.75" customHeight="1">
      <c r="A9" s="201" t="s">
        <v>23</v>
      </c>
      <c r="B9" s="201"/>
      <c r="C9" s="7"/>
      <c r="D9" s="125">
        <f>SUM(D10:D11)</f>
        <v>3675000</v>
      </c>
      <c r="E9" s="136"/>
    </row>
    <row r="10" spans="1:5" ht="38.25" customHeight="1">
      <c r="A10" s="12" t="s">
        <v>17</v>
      </c>
      <c r="B10" s="156" t="s">
        <v>222</v>
      </c>
      <c r="C10" s="12" t="s">
        <v>24</v>
      </c>
      <c r="D10" s="40">
        <f>320000</f>
        <v>320000</v>
      </c>
      <c r="E10" s="136"/>
    </row>
    <row r="11" spans="1:5" ht="51">
      <c r="A11" s="17" t="s">
        <v>19</v>
      </c>
      <c r="B11" s="158" t="s">
        <v>218</v>
      </c>
      <c r="C11" s="17" t="s">
        <v>25</v>
      </c>
      <c r="D11" s="42">
        <f>2275000+1080000</f>
        <v>3355000</v>
      </c>
      <c r="E11" s="136"/>
    </row>
    <row r="12" spans="1:4" ht="15" customHeight="1">
      <c r="A12" s="137"/>
      <c r="B12" s="138"/>
      <c r="C12" s="138"/>
      <c r="D12" s="138"/>
    </row>
    <row r="13" spans="1:6" ht="12.75">
      <c r="A13" s="139"/>
      <c r="B13" s="18"/>
      <c r="C13" s="18"/>
      <c r="D13" s="18"/>
      <c r="E13" s="18"/>
      <c r="F13" s="18"/>
    </row>
  </sheetData>
  <sheetProtection/>
  <mergeCells count="3">
    <mergeCell ref="A1:D1"/>
    <mergeCell ref="A5:B5"/>
    <mergeCell ref="A9:B9"/>
  </mergeCells>
  <printOptions horizontalCentered="1"/>
  <pageMargins left="0.5511811023622047" right="0.5511811023622047" top="1.968503937007874" bottom="0.5905511811023623" header="0.5905511811023623" footer="0.5118110236220472"/>
  <pageSetup horizontalDpi="600" verticalDpi="600" orientation="portrait" paperSize="9" scale="95" r:id="rId1"/>
  <headerFooter alignWithMargins="0">
    <oddHeader>&amp;RZałącznik nr 3
do uchwały Nr III/31/2011
Rady Powiatu w Policach
z dnia 28 lutego 2011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defaultGridColor="0" zoomScalePageLayoutView="0" colorId="8" workbookViewId="0" topLeftCell="E4">
      <selection activeCell="K7" sqref="K7"/>
    </sheetView>
  </sheetViews>
  <sheetFormatPr defaultColWidth="9.00390625" defaultRowHeight="12.75"/>
  <cols>
    <col min="1" max="1" width="5.625" style="3" bestFit="1" customWidth="1"/>
    <col min="2" max="2" width="8.875" style="3" bestFit="1" customWidth="1"/>
    <col min="3" max="3" width="6.875" style="3" customWidth="1"/>
    <col min="4" max="12" width="16.75390625" style="3" customWidth="1"/>
  </cols>
  <sheetData>
    <row r="1" spans="1:12" ht="29.25" customHeight="1">
      <c r="A1" s="199" t="s">
        <v>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6:12" ht="12" customHeight="1">
      <c r="F2" s="1"/>
      <c r="G2" s="1"/>
      <c r="H2" s="1"/>
      <c r="I2" s="1"/>
      <c r="J2" s="4"/>
      <c r="L2" s="2" t="s">
        <v>0</v>
      </c>
    </row>
    <row r="3" spans="1:12" s="25" customFormat="1" ht="17.25" customHeight="1">
      <c r="A3" s="201" t="s">
        <v>1</v>
      </c>
      <c r="B3" s="201" t="s">
        <v>7</v>
      </c>
      <c r="C3" s="201" t="s">
        <v>2</v>
      </c>
      <c r="D3" s="167" t="s">
        <v>30</v>
      </c>
      <c r="E3" s="167" t="s">
        <v>36</v>
      </c>
      <c r="F3" s="193" t="s">
        <v>4</v>
      </c>
      <c r="G3" s="193"/>
      <c r="H3" s="193"/>
      <c r="I3" s="193"/>
      <c r="J3" s="193"/>
      <c r="K3" s="193"/>
      <c r="L3" s="193"/>
    </row>
    <row r="4" spans="1:12" s="25" customFormat="1" ht="12" customHeight="1">
      <c r="A4" s="201"/>
      <c r="B4" s="201"/>
      <c r="C4" s="201"/>
      <c r="D4" s="167"/>
      <c r="E4" s="167"/>
      <c r="F4" s="193" t="s">
        <v>9</v>
      </c>
      <c r="G4" s="193" t="s">
        <v>4</v>
      </c>
      <c r="H4" s="193"/>
      <c r="I4" s="193"/>
      <c r="J4" s="193"/>
      <c r="K4" s="193"/>
      <c r="L4" s="193" t="s">
        <v>10</v>
      </c>
    </row>
    <row r="5" spans="1:12" s="25" customFormat="1" ht="31.5" customHeight="1">
      <c r="A5" s="201"/>
      <c r="B5" s="201"/>
      <c r="C5" s="201"/>
      <c r="D5" s="167"/>
      <c r="E5" s="167"/>
      <c r="F5" s="193"/>
      <c r="G5" s="193" t="s">
        <v>31</v>
      </c>
      <c r="H5" s="193"/>
      <c r="I5" s="193" t="s">
        <v>32</v>
      </c>
      <c r="J5" s="193" t="s">
        <v>35</v>
      </c>
      <c r="K5" s="193" t="s">
        <v>196</v>
      </c>
      <c r="L5" s="193"/>
    </row>
    <row r="6" spans="1:12" ht="71.25" customHeight="1">
      <c r="A6" s="201"/>
      <c r="B6" s="201"/>
      <c r="C6" s="201"/>
      <c r="D6" s="167"/>
      <c r="E6" s="167"/>
      <c r="F6" s="193"/>
      <c r="G6" s="26" t="s">
        <v>195</v>
      </c>
      <c r="H6" s="26" t="s">
        <v>33</v>
      </c>
      <c r="I6" s="193"/>
      <c r="J6" s="193"/>
      <c r="K6" s="193"/>
      <c r="L6" s="193"/>
    </row>
    <row r="7" spans="1:12" ht="11.2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2" ht="19.5" customHeight="1">
      <c r="A8" s="33" t="s">
        <v>39</v>
      </c>
      <c r="B8" s="33" t="s">
        <v>40</v>
      </c>
      <c r="C8" s="34">
        <v>2110</v>
      </c>
      <c r="D8" s="30">
        <v>70000</v>
      </c>
      <c r="E8" s="30">
        <f>SUM(F8,L8)</f>
        <v>70000</v>
      </c>
      <c r="F8" s="37">
        <f>SUM(G8:K8)</f>
        <v>70000</v>
      </c>
      <c r="G8" s="31">
        <v>0</v>
      </c>
      <c r="H8" s="31">
        <v>70000</v>
      </c>
      <c r="I8" s="31">
        <v>0</v>
      </c>
      <c r="J8" s="31">
        <v>0</v>
      </c>
      <c r="K8" s="31">
        <v>0</v>
      </c>
      <c r="L8" s="31">
        <v>0</v>
      </c>
    </row>
    <row r="9" spans="1:12" ht="19.5" customHeight="1">
      <c r="A9" s="34">
        <v>700</v>
      </c>
      <c r="B9" s="34">
        <v>70005</v>
      </c>
      <c r="C9" s="34">
        <v>2110</v>
      </c>
      <c r="D9" s="30">
        <v>320000</v>
      </c>
      <c r="E9" s="30">
        <f aca="true" t="shared" si="0" ref="E9:E16">SUM(F9,L9)</f>
        <v>320000</v>
      </c>
      <c r="F9" s="37">
        <f aca="true" t="shared" si="1" ref="F9:F16">SUM(G9:K9)</f>
        <v>320000</v>
      </c>
      <c r="G9" s="32">
        <v>24000</v>
      </c>
      <c r="H9" s="32">
        <v>296000</v>
      </c>
      <c r="I9" s="32">
        <v>0</v>
      </c>
      <c r="J9" s="32">
        <v>0</v>
      </c>
      <c r="K9" s="32">
        <v>0</v>
      </c>
      <c r="L9" s="32">
        <v>0</v>
      </c>
    </row>
    <row r="10" spans="1:12" ht="19.5" customHeight="1">
      <c r="A10" s="34">
        <v>710</v>
      </c>
      <c r="B10" s="34">
        <v>71013</v>
      </c>
      <c r="C10" s="34">
        <v>2110</v>
      </c>
      <c r="D10" s="30">
        <v>143000</v>
      </c>
      <c r="E10" s="30">
        <f t="shared" si="0"/>
        <v>143000</v>
      </c>
      <c r="F10" s="37">
        <f t="shared" si="1"/>
        <v>143000</v>
      </c>
      <c r="G10" s="32">
        <v>0</v>
      </c>
      <c r="H10" s="32">
        <v>143000</v>
      </c>
      <c r="I10" s="32">
        <v>0</v>
      </c>
      <c r="J10" s="32">
        <v>0</v>
      </c>
      <c r="K10" s="32">
        <v>0</v>
      </c>
      <c r="L10" s="32">
        <v>0</v>
      </c>
    </row>
    <row r="11" spans="1:12" ht="19.5" customHeight="1">
      <c r="A11" s="34">
        <v>710</v>
      </c>
      <c r="B11" s="34">
        <v>71014</v>
      </c>
      <c r="C11" s="34">
        <v>2110</v>
      </c>
      <c r="D11" s="30">
        <v>37000</v>
      </c>
      <c r="E11" s="30">
        <f t="shared" si="0"/>
        <v>37000</v>
      </c>
      <c r="F11" s="37">
        <f t="shared" si="1"/>
        <v>37000</v>
      </c>
      <c r="G11" s="32">
        <v>0</v>
      </c>
      <c r="H11" s="32">
        <v>37000</v>
      </c>
      <c r="I11" s="32">
        <v>0</v>
      </c>
      <c r="J11" s="32">
        <v>0</v>
      </c>
      <c r="K11" s="32">
        <v>0</v>
      </c>
      <c r="L11" s="32">
        <v>0</v>
      </c>
    </row>
    <row r="12" spans="1:12" ht="19.5" customHeight="1">
      <c r="A12" s="34">
        <v>710</v>
      </c>
      <c r="B12" s="34">
        <v>71015</v>
      </c>
      <c r="C12" s="34">
        <v>2110</v>
      </c>
      <c r="D12" s="30">
        <v>337000</v>
      </c>
      <c r="E12" s="30">
        <f t="shared" si="0"/>
        <v>337000</v>
      </c>
      <c r="F12" s="37">
        <f t="shared" si="1"/>
        <v>337000</v>
      </c>
      <c r="G12" s="32">
        <f>319096+4310</f>
        <v>323406</v>
      </c>
      <c r="H12" s="32">
        <v>13594</v>
      </c>
      <c r="I12" s="32">
        <v>0</v>
      </c>
      <c r="J12" s="32">
        <v>0</v>
      </c>
      <c r="K12" s="32">
        <v>0</v>
      </c>
      <c r="L12" s="32">
        <v>0</v>
      </c>
    </row>
    <row r="13" spans="1:12" ht="19.5" customHeight="1">
      <c r="A13" s="34">
        <v>710</v>
      </c>
      <c r="B13" s="34">
        <v>71015</v>
      </c>
      <c r="C13" s="34">
        <v>6410</v>
      </c>
      <c r="D13" s="30">
        <v>40000</v>
      </c>
      <c r="E13" s="30">
        <f t="shared" si="0"/>
        <v>40000</v>
      </c>
      <c r="F13" s="37">
        <f>SUM(G13:K13)</f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40000</v>
      </c>
    </row>
    <row r="14" spans="1:12" ht="19.5" customHeight="1">
      <c r="A14" s="34">
        <v>750</v>
      </c>
      <c r="B14" s="34">
        <v>75011</v>
      </c>
      <c r="C14" s="34">
        <v>2110</v>
      </c>
      <c r="D14" s="30">
        <v>116700</v>
      </c>
      <c r="E14" s="30">
        <f t="shared" si="0"/>
        <v>116700</v>
      </c>
      <c r="F14" s="37">
        <f t="shared" si="1"/>
        <v>116700</v>
      </c>
      <c r="G14" s="32">
        <v>0</v>
      </c>
      <c r="H14" s="32">
        <v>116700</v>
      </c>
      <c r="I14" s="32">
        <v>0</v>
      </c>
      <c r="J14" s="32">
        <v>0</v>
      </c>
      <c r="K14" s="32">
        <v>0</v>
      </c>
      <c r="L14" s="32">
        <v>0</v>
      </c>
    </row>
    <row r="15" spans="1:12" ht="19.5" customHeight="1">
      <c r="A15" s="34">
        <v>750</v>
      </c>
      <c r="B15" s="34">
        <v>75045</v>
      </c>
      <c r="C15" s="34">
        <v>2110</v>
      </c>
      <c r="D15" s="30">
        <v>24000</v>
      </c>
      <c r="E15" s="30">
        <f t="shared" si="0"/>
        <v>24000</v>
      </c>
      <c r="F15" s="37">
        <f t="shared" si="1"/>
        <v>24000</v>
      </c>
      <c r="G15" s="32">
        <v>19597</v>
      </c>
      <c r="H15" s="32">
        <v>4403</v>
      </c>
      <c r="I15" s="32">
        <v>0</v>
      </c>
      <c r="J15" s="32">
        <v>0</v>
      </c>
      <c r="K15" s="32">
        <v>0</v>
      </c>
      <c r="L15" s="32">
        <v>0</v>
      </c>
    </row>
    <row r="16" spans="1:12" ht="19.5" customHeight="1">
      <c r="A16" s="34">
        <v>754</v>
      </c>
      <c r="B16" s="34">
        <v>75411</v>
      </c>
      <c r="C16" s="34">
        <v>2110</v>
      </c>
      <c r="D16" s="30">
        <v>2899000</v>
      </c>
      <c r="E16" s="30">
        <f t="shared" si="0"/>
        <v>2899000</v>
      </c>
      <c r="F16" s="37">
        <f t="shared" si="1"/>
        <v>2899000</v>
      </c>
      <c r="G16" s="32">
        <f>2456215+2000</f>
        <v>2458215</v>
      </c>
      <c r="H16" s="32">
        <f>440785-135086</f>
        <v>305699</v>
      </c>
      <c r="I16" s="32">
        <v>0</v>
      </c>
      <c r="J16" s="32">
        <v>135086</v>
      </c>
      <c r="K16" s="32">
        <v>0</v>
      </c>
      <c r="L16" s="32">
        <v>0</v>
      </c>
    </row>
    <row r="17" spans="1:12" ht="19.5" customHeight="1">
      <c r="A17" s="34">
        <v>851</v>
      </c>
      <c r="B17" s="34">
        <v>85156</v>
      </c>
      <c r="C17" s="34">
        <v>2110</v>
      </c>
      <c r="D17" s="30">
        <v>2008000</v>
      </c>
      <c r="E17" s="30">
        <f>SUM(F17,L17)</f>
        <v>2008000</v>
      </c>
      <c r="F17" s="37">
        <f>SUM(G17:K17)</f>
        <v>2008000</v>
      </c>
      <c r="G17" s="32">
        <v>0</v>
      </c>
      <c r="H17" s="32">
        <v>2008000</v>
      </c>
      <c r="I17" s="32">
        <v>0</v>
      </c>
      <c r="J17" s="32">
        <v>0</v>
      </c>
      <c r="K17" s="32">
        <v>0</v>
      </c>
      <c r="L17" s="32">
        <v>0</v>
      </c>
    </row>
    <row r="18" spans="1:12" ht="19.5" customHeight="1">
      <c r="A18" s="34">
        <v>852</v>
      </c>
      <c r="B18" s="34">
        <v>85205</v>
      </c>
      <c r="C18" s="34">
        <v>2110</v>
      </c>
      <c r="D18" s="30">
        <v>21000</v>
      </c>
      <c r="E18" s="30">
        <f>SUM(F18,L18)</f>
        <v>21000</v>
      </c>
      <c r="F18" s="37">
        <f>SUM(G18:K18)</f>
        <v>21000</v>
      </c>
      <c r="G18" s="32">
        <v>20700</v>
      </c>
      <c r="H18" s="32">
        <v>300</v>
      </c>
      <c r="I18" s="32">
        <v>0</v>
      </c>
      <c r="J18" s="32">
        <v>0</v>
      </c>
      <c r="K18" s="32">
        <v>0</v>
      </c>
      <c r="L18" s="32">
        <v>0</v>
      </c>
    </row>
    <row r="19" spans="1:12" ht="19.5" customHeight="1">
      <c r="A19" s="34">
        <v>853</v>
      </c>
      <c r="B19" s="34">
        <v>85321</v>
      </c>
      <c r="C19" s="34">
        <v>2110</v>
      </c>
      <c r="D19" s="30">
        <v>60000</v>
      </c>
      <c r="E19" s="30">
        <f>SUM(F19,L19)</f>
        <v>60000</v>
      </c>
      <c r="F19" s="37">
        <f>SUM(G19:K19)</f>
        <v>60000</v>
      </c>
      <c r="G19" s="32">
        <v>27976</v>
      </c>
      <c r="H19" s="32">
        <v>32024</v>
      </c>
      <c r="I19" s="32">
        <v>0</v>
      </c>
      <c r="J19" s="32">
        <v>0</v>
      </c>
      <c r="K19" s="32">
        <v>0</v>
      </c>
      <c r="L19" s="32">
        <v>0</v>
      </c>
    </row>
    <row r="20" spans="1:12" ht="19.5" customHeight="1">
      <c r="A20" s="166" t="s">
        <v>26</v>
      </c>
      <c r="B20" s="166"/>
      <c r="C20" s="166"/>
      <c r="D20" s="166"/>
      <c r="E20" s="35">
        <f>SUM(E8:E19)</f>
        <v>6075700</v>
      </c>
      <c r="F20" s="35">
        <f aca="true" t="shared" si="2" ref="F20:L20">SUM(F8:F19)</f>
        <v>6035700</v>
      </c>
      <c r="G20" s="35">
        <f t="shared" si="2"/>
        <v>2873894</v>
      </c>
      <c r="H20" s="35">
        <f t="shared" si="2"/>
        <v>3026720</v>
      </c>
      <c r="I20" s="35">
        <f t="shared" si="2"/>
        <v>0</v>
      </c>
      <c r="J20" s="35">
        <f t="shared" si="2"/>
        <v>135086</v>
      </c>
      <c r="K20" s="35">
        <f t="shared" si="2"/>
        <v>0</v>
      </c>
      <c r="L20" s="35">
        <f t="shared" si="2"/>
        <v>40000</v>
      </c>
    </row>
    <row r="22" spans="1:9" ht="12.75">
      <c r="A22" s="165"/>
      <c r="B22" s="165"/>
      <c r="C22" s="165"/>
      <c r="D22" s="165"/>
      <c r="E22" s="165"/>
      <c r="F22" s="165"/>
      <c r="G22" s="165"/>
      <c r="H22" s="165"/>
      <c r="I22" s="28"/>
    </row>
    <row r="23" spans="1:9" ht="12.75">
      <c r="A23" s="165"/>
      <c r="B23" s="165"/>
      <c r="C23" s="165"/>
      <c r="D23" s="165"/>
      <c r="E23" s="165"/>
      <c r="F23" s="165"/>
      <c r="G23" s="165"/>
      <c r="H23" s="165"/>
      <c r="I23" s="28"/>
    </row>
  </sheetData>
  <sheetProtection/>
  <mergeCells count="17">
    <mergeCell ref="A1:L1"/>
    <mergeCell ref="F3:L3"/>
    <mergeCell ref="F4:F6"/>
    <mergeCell ref="G4:K4"/>
    <mergeCell ref="L4:L6"/>
    <mergeCell ref="G5:H5"/>
    <mergeCell ref="J5:J6"/>
    <mergeCell ref="K5:K6"/>
    <mergeCell ref="I5:I6"/>
    <mergeCell ref="A23:H23"/>
    <mergeCell ref="A22:H22"/>
    <mergeCell ref="A20:D20"/>
    <mergeCell ref="A3:A6"/>
    <mergeCell ref="B3:B6"/>
    <mergeCell ref="C3:C6"/>
    <mergeCell ref="D3:D6"/>
    <mergeCell ref="E3:E6"/>
  </mergeCells>
  <printOptions horizontalCentered="1"/>
  <pageMargins left="0.5511811023622047" right="0.2755905511811024" top="1.3779527559055118" bottom="0.5118110236220472" header="0.5905511811023623" footer="0.5118110236220472"/>
  <pageSetup fitToHeight="1" fitToWidth="1" horizontalDpi="300" verticalDpi="300" orientation="landscape" paperSize="9" scale="82" r:id="rId1"/>
  <headerFooter alignWithMargins="0">
    <oddHeader>&amp;RZałącznik nr 4
do uchwały Nr III/31/2011
Rady Powiatu w Policach
z dnia 28 lutego 2011 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defaultGridColor="0" zoomScalePageLayoutView="0" colorId="8" workbookViewId="0" topLeftCell="A1">
      <selection activeCell="A1" sqref="A1:L1"/>
    </sheetView>
  </sheetViews>
  <sheetFormatPr defaultColWidth="9.00390625" defaultRowHeight="12.75"/>
  <cols>
    <col min="1" max="1" width="5.625" style="3" bestFit="1" customWidth="1"/>
    <col min="2" max="2" width="8.875" style="3" bestFit="1" customWidth="1"/>
    <col min="3" max="3" width="6.875" style="3" customWidth="1"/>
    <col min="4" max="12" width="16.75390625" style="3" customWidth="1"/>
  </cols>
  <sheetData>
    <row r="1" spans="1:12" ht="75" customHeight="1">
      <c r="A1" s="199" t="s">
        <v>46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6:12" ht="12" customHeight="1">
      <c r="F2" s="1"/>
      <c r="G2" s="1"/>
      <c r="H2" s="1"/>
      <c r="I2" s="1"/>
      <c r="J2" s="4"/>
      <c r="L2" s="2" t="s">
        <v>0</v>
      </c>
    </row>
    <row r="3" spans="1:12" s="25" customFormat="1" ht="17.25" customHeight="1">
      <c r="A3" s="201" t="s">
        <v>1</v>
      </c>
      <c r="B3" s="201" t="s">
        <v>7</v>
      </c>
      <c r="C3" s="201" t="s">
        <v>2</v>
      </c>
      <c r="D3" s="167" t="s">
        <v>30</v>
      </c>
      <c r="E3" s="167" t="s">
        <v>36</v>
      </c>
      <c r="F3" s="193" t="s">
        <v>4</v>
      </c>
      <c r="G3" s="193"/>
      <c r="H3" s="193"/>
      <c r="I3" s="193"/>
      <c r="J3" s="193"/>
      <c r="K3" s="193"/>
      <c r="L3" s="193"/>
    </row>
    <row r="4" spans="1:12" s="25" customFormat="1" ht="12" customHeight="1">
      <c r="A4" s="201"/>
      <c r="B4" s="201"/>
      <c r="C4" s="201"/>
      <c r="D4" s="167"/>
      <c r="E4" s="167"/>
      <c r="F4" s="193" t="s">
        <v>9</v>
      </c>
      <c r="G4" s="193" t="s">
        <v>4</v>
      </c>
      <c r="H4" s="193"/>
      <c r="I4" s="193"/>
      <c r="J4" s="193"/>
      <c r="K4" s="193"/>
      <c r="L4" s="193" t="s">
        <v>10</v>
      </c>
    </row>
    <row r="5" spans="1:12" s="25" customFormat="1" ht="36.75" customHeight="1">
      <c r="A5" s="201"/>
      <c r="B5" s="201"/>
      <c r="C5" s="201"/>
      <c r="D5" s="167"/>
      <c r="E5" s="167"/>
      <c r="F5" s="193"/>
      <c r="G5" s="193" t="s">
        <v>31</v>
      </c>
      <c r="H5" s="193"/>
      <c r="I5" s="193" t="s">
        <v>32</v>
      </c>
      <c r="J5" s="193" t="s">
        <v>35</v>
      </c>
      <c r="K5" s="193" t="s">
        <v>198</v>
      </c>
      <c r="L5" s="193"/>
    </row>
    <row r="6" spans="1:12" s="3" customFormat="1" ht="63.75" customHeight="1">
      <c r="A6" s="201"/>
      <c r="B6" s="201"/>
      <c r="C6" s="201"/>
      <c r="D6" s="167"/>
      <c r="E6" s="167"/>
      <c r="F6" s="193"/>
      <c r="G6" s="26" t="s">
        <v>197</v>
      </c>
      <c r="H6" s="26" t="s">
        <v>187</v>
      </c>
      <c r="I6" s="193"/>
      <c r="J6" s="193"/>
      <c r="K6" s="193"/>
      <c r="L6" s="193"/>
    </row>
    <row r="7" spans="1:12" s="3" customFormat="1" ht="11.2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2" s="3" customFormat="1" ht="19.5" customHeight="1">
      <c r="A8" s="19">
        <v>750</v>
      </c>
      <c r="B8" s="19">
        <v>75095</v>
      </c>
      <c r="C8" s="19">
        <v>2310</v>
      </c>
      <c r="D8" s="30">
        <v>0</v>
      </c>
      <c r="E8" s="30">
        <f>SUM(F8,L8)</f>
        <v>12000</v>
      </c>
      <c r="F8" s="32">
        <f>SUM(G8:K8)</f>
        <v>12000</v>
      </c>
      <c r="G8" s="32">
        <v>0</v>
      </c>
      <c r="H8" s="32">
        <v>0</v>
      </c>
      <c r="I8" s="32">
        <v>12000</v>
      </c>
      <c r="J8" s="32">
        <v>0</v>
      </c>
      <c r="K8" s="32">
        <v>0</v>
      </c>
      <c r="L8" s="32">
        <v>0</v>
      </c>
    </row>
    <row r="9" spans="1:12" s="3" customFormat="1" ht="19.5" customHeight="1">
      <c r="A9" s="19">
        <v>852</v>
      </c>
      <c r="B9" s="19">
        <v>85201</v>
      </c>
      <c r="C9" s="19">
        <v>2320</v>
      </c>
      <c r="D9" s="30">
        <v>289715</v>
      </c>
      <c r="E9" s="30">
        <f>SUM(F9,L9)</f>
        <v>75564</v>
      </c>
      <c r="F9" s="32">
        <f>SUM(G9:K9)</f>
        <v>75564</v>
      </c>
      <c r="G9" s="32">
        <v>0</v>
      </c>
      <c r="H9" s="32">
        <v>0</v>
      </c>
      <c r="I9" s="32">
        <v>75564</v>
      </c>
      <c r="J9" s="32">
        <v>0</v>
      </c>
      <c r="K9" s="32">
        <v>0</v>
      </c>
      <c r="L9" s="32">
        <v>0</v>
      </c>
    </row>
    <row r="10" spans="1:12" s="3" customFormat="1" ht="19.5" customHeight="1">
      <c r="A10" s="19">
        <v>852</v>
      </c>
      <c r="B10" s="19">
        <v>85204</v>
      </c>
      <c r="C10" s="19">
        <v>2320</v>
      </c>
      <c r="D10" s="30">
        <v>189179</v>
      </c>
      <c r="E10" s="30">
        <f>SUM(F10,L10)</f>
        <v>191924</v>
      </c>
      <c r="F10" s="32">
        <f>SUM(G10:K10)</f>
        <v>191924</v>
      </c>
      <c r="G10" s="32">
        <v>0</v>
      </c>
      <c r="H10" s="32">
        <v>0</v>
      </c>
      <c r="I10" s="32">
        <v>191924</v>
      </c>
      <c r="J10" s="32">
        <v>0</v>
      </c>
      <c r="K10" s="32">
        <v>0</v>
      </c>
      <c r="L10" s="32">
        <v>0</v>
      </c>
    </row>
    <row r="11" spans="1:12" s="3" customFormat="1" ht="19.5" customHeight="1">
      <c r="A11" s="19">
        <v>853</v>
      </c>
      <c r="B11" s="19">
        <v>85311</v>
      </c>
      <c r="C11" s="19">
        <v>2320</v>
      </c>
      <c r="D11" s="30">
        <v>0</v>
      </c>
      <c r="E11" s="30">
        <f>SUM(F11,L11)</f>
        <v>9864</v>
      </c>
      <c r="F11" s="32">
        <f>SUM(G11:K11)</f>
        <v>9864</v>
      </c>
      <c r="G11" s="32">
        <v>0</v>
      </c>
      <c r="H11" s="32">
        <v>0</v>
      </c>
      <c r="I11" s="32">
        <v>9864</v>
      </c>
      <c r="J11" s="32">
        <v>0</v>
      </c>
      <c r="K11" s="32">
        <v>0</v>
      </c>
      <c r="L11" s="32">
        <v>0</v>
      </c>
    </row>
    <row r="12" spans="1:12" s="3" customFormat="1" ht="19.5" customHeight="1">
      <c r="A12" s="168" t="s">
        <v>26</v>
      </c>
      <c r="B12" s="168"/>
      <c r="C12" s="168"/>
      <c r="D12" s="168"/>
      <c r="E12" s="35">
        <f aca="true" t="shared" si="0" ref="E12:L12">SUM(E8:E11)</f>
        <v>289352</v>
      </c>
      <c r="F12" s="35">
        <f t="shared" si="0"/>
        <v>289352</v>
      </c>
      <c r="G12" s="35">
        <f t="shared" si="0"/>
        <v>0</v>
      </c>
      <c r="H12" s="35">
        <f t="shared" si="0"/>
        <v>0</v>
      </c>
      <c r="I12" s="35">
        <f t="shared" si="0"/>
        <v>289352</v>
      </c>
      <c r="J12" s="35">
        <f t="shared" si="0"/>
        <v>0</v>
      </c>
      <c r="K12" s="35">
        <f t="shared" si="0"/>
        <v>0</v>
      </c>
      <c r="L12" s="35">
        <f t="shared" si="0"/>
        <v>0</v>
      </c>
    </row>
  </sheetData>
  <sheetProtection/>
  <mergeCells count="15">
    <mergeCell ref="A1:L1"/>
    <mergeCell ref="A3:A6"/>
    <mergeCell ref="B3:B6"/>
    <mergeCell ref="C3:C6"/>
    <mergeCell ref="D3:D6"/>
    <mergeCell ref="E3:E6"/>
    <mergeCell ref="F3:L3"/>
    <mergeCell ref="F4:F6"/>
    <mergeCell ref="L4:L6"/>
    <mergeCell ref="G5:H5"/>
    <mergeCell ref="G4:K4"/>
    <mergeCell ref="A12:D12"/>
    <mergeCell ref="I5:I6"/>
    <mergeCell ref="J5:J6"/>
    <mergeCell ref="K5:K6"/>
  </mergeCells>
  <printOptions horizontalCentered="1"/>
  <pageMargins left="0.5511811023622047" right="0.2755905511811024" top="1.3779527559055118" bottom="0.5905511811023623" header="0.5905511811023623" footer="0.5118110236220472"/>
  <pageSetup fitToHeight="1" fitToWidth="1" horizontalDpi="300" verticalDpi="300" orientation="landscape" paperSize="9" scale="82" r:id="rId1"/>
  <headerFooter alignWithMargins="0">
    <oddHeader>&amp;RZałącznik nr 5
do uchwały Nr III/31/2011
Rady Powiatu w Policach
z dnia 28 lutego 2011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selection activeCell="H6" sqref="H6"/>
    </sheetView>
  </sheetViews>
  <sheetFormatPr defaultColWidth="9.00390625" defaultRowHeight="12.75"/>
  <cols>
    <col min="1" max="1" width="4.00390625" style="3" customWidth="1"/>
    <col min="2" max="2" width="8.125" style="3" customWidth="1"/>
    <col min="3" max="3" width="9.875" style="3" customWidth="1"/>
    <col min="4" max="4" width="5.75390625" style="3" customWidth="1"/>
    <col min="5" max="5" width="41.625" style="3" customWidth="1"/>
    <col min="6" max="6" width="22.375" style="3" customWidth="1"/>
    <col min="7" max="16384" width="9.125" style="3" customWidth="1"/>
  </cols>
  <sheetData>
    <row r="1" spans="1:10" ht="48" customHeight="1">
      <c r="A1" s="199" t="s">
        <v>44</v>
      </c>
      <c r="B1" s="199"/>
      <c r="C1" s="199"/>
      <c r="D1" s="199"/>
      <c r="E1" s="199"/>
      <c r="F1" s="199"/>
      <c r="G1" s="27"/>
      <c r="I1" s="21"/>
      <c r="J1" s="21"/>
    </row>
    <row r="2" spans="1:10" ht="9.75" customHeight="1">
      <c r="A2" s="22"/>
      <c r="B2" s="22"/>
      <c r="C2" s="22"/>
      <c r="D2" s="22"/>
      <c r="E2" s="22"/>
      <c r="F2" s="2" t="s">
        <v>0</v>
      </c>
      <c r="I2" s="21"/>
      <c r="J2" s="21"/>
    </row>
    <row r="3" spans="1:6" ht="64.5" customHeight="1">
      <c r="A3" s="7" t="s">
        <v>13</v>
      </c>
      <c r="B3" s="7" t="s">
        <v>1</v>
      </c>
      <c r="C3" s="7" t="s">
        <v>7</v>
      </c>
      <c r="D3" s="7" t="s">
        <v>2</v>
      </c>
      <c r="E3" s="7" t="s">
        <v>27</v>
      </c>
      <c r="F3" s="8" t="s">
        <v>28</v>
      </c>
    </row>
    <row r="4" spans="1:6" ht="12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</row>
    <row r="5" spans="1:6" ht="30" customHeight="1">
      <c r="A5" s="12">
        <v>1</v>
      </c>
      <c r="B5" s="13">
        <v>801</v>
      </c>
      <c r="C5" s="13">
        <v>80120</v>
      </c>
      <c r="D5" s="13">
        <v>2540</v>
      </c>
      <c r="E5" s="13" t="s">
        <v>47</v>
      </c>
      <c r="F5" s="40">
        <v>118447</v>
      </c>
    </row>
    <row r="6" spans="1:6" ht="30" customHeight="1">
      <c r="A6" s="14">
        <v>2</v>
      </c>
      <c r="B6" s="15">
        <v>801</v>
      </c>
      <c r="C6" s="15">
        <v>80120</v>
      </c>
      <c r="D6" s="15">
        <v>2540</v>
      </c>
      <c r="E6" s="15" t="s">
        <v>48</v>
      </c>
      <c r="F6" s="41">
        <v>146523</v>
      </c>
    </row>
    <row r="7" spans="1:6" ht="30" customHeight="1">
      <c r="A7" s="14">
        <v>3</v>
      </c>
      <c r="B7" s="15">
        <v>801</v>
      </c>
      <c r="C7" s="15">
        <v>80120</v>
      </c>
      <c r="D7" s="15">
        <v>2540</v>
      </c>
      <c r="E7" s="15" t="s">
        <v>49</v>
      </c>
      <c r="F7" s="41">
        <v>110613</v>
      </c>
    </row>
    <row r="8" spans="1:6" ht="30" customHeight="1">
      <c r="A8" s="46">
        <v>4</v>
      </c>
      <c r="B8" s="43">
        <v>801</v>
      </c>
      <c r="C8" s="43">
        <v>80130</v>
      </c>
      <c r="D8" s="43">
        <v>2540</v>
      </c>
      <c r="E8" s="43" t="s">
        <v>48</v>
      </c>
      <c r="F8" s="44">
        <v>24417</v>
      </c>
    </row>
    <row r="9" spans="1:6" ht="30" customHeight="1">
      <c r="A9" s="46">
        <v>5</v>
      </c>
      <c r="B9" s="43">
        <v>853</v>
      </c>
      <c r="C9" s="43">
        <v>85311</v>
      </c>
      <c r="D9" s="43">
        <v>2580</v>
      </c>
      <c r="E9" s="43" t="s">
        <v>51</v>
      </c>
      <c r="F9" s="44">
        <v>49320</v>
      </c>
    </row>
    <row r="10" spans="1:6" ht="30" customHeight="1">
      <c r="A10" s="17">
        <v>6</v>
      </c>
      <c r="B10" s="16">
        <v>921</v>
      </c>
      <c r="C10" s="16">
        <v>92116</v>
      </c>
      <c r="D10" s="16">
        <v>2480</v>
      </c>
      <c r="E10" s="16" t="s">
        <v>50</v>
      </c>
      <c r="F10" s="42">
        <v>50000</v>
      </c>
    </row>
    <row r="11" spans="1:6" ht="30" customHeight="1">
      <c r="A11" s="169" t="s">
        <v>26</v>
      </c>
      <c r="B11" s="170"/>
      <c r="C11" s="170"/>
      <c r="D11" s="170"/>
      <c r="E11" s="171"/>
      <c r="F11" s="35">
        <f>SUM(F5:F10)</f>
        <v>499320</v>
      </c>
    </row>
    <row r="13" ht="12.75">
      <c r="A13" s="23"/>
    </row>
  </sheetData>
  <sheetProtection/>
  <mergeCells count="2">
    <mergeCell ref="A11:E11"/>
    <mergeCell ref="A1:F1"/>
  </mergeCells>
  <printOptions horizontalCentered="1"/>
  <pageMargins left="0.5511811023622047" right="0.5511811023622047" top="1.3779527559055118" bottom="0.5905511811023623" header="0.5905511811023623" footer="0.5118110236220472"/>
  <pageSetup fitToHeight="1" fitToWidth="1" horizontalDpi="600" verticalDpi="600" orientation="landscape" paperSize="9" r:id="rId1"/>
  <headerFooter alignWithMargins="0">
    <oddHeader>&amp;RZałącznik nr 6
do uchwały Nr III/31/2011
Rady Powiatu w Policach
z dnia 28 lutego 2011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pane ySplit="4" topLeftCell="BM17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3.875" style="160" bestFit="1" customWidth="1"/>
    <col min="2" max="2" width="5.625" style="160" bestFit="1" customWidth="1"/>
    <col min="3" max="3" width="8.875" style="160" bestFit="1" customWidth="1"/>
    <col min="4" max="4" width="5.00390625" style="160" bestFit="1" customWidth="1"/>
    <col min="5" max="6" width="40.75390625" style="160" customWidth="1"/>
    <col min="7" max="7" width="13.625" style="160" bestFit="1" customWidth="1"/>
    <col min="8" max="8" width="9.25390625" style="159" bestFit="1" customWidth="1"/>
    <col min="9" max="9" width="12.25390625" style="159" bestFit="1" customWidth="1"/>
    <col min="10" max="16384" width="9.125" style="160" customWidth="1"/>
  </cols>
  <sheetData>
    <row r="1" spans="1:8" ht="15.75">
      <c r="A1" s="199" t="s">
        <v>52</v>
      </c>
      <c r="B1" s="199"/>
      <c r="C1" s="199"/>
      <c r="D1" s="199"/>
      <c r="E1" s="199"/>
      <c r="F1" s="199"/>
      <c r="G1" s="199"/>
      <c r="H1" s="5"/>
    </row>
    <row r="2" spans="1:7" ht="15.75">
      <c r="A2" s="22"/>
      <c r="B2" s="22"/>
      <c r="C2" s="22"/>
      <c r="D2" s="22"/>
      <c r="E2" s="22"/>
      <c r="F2" s="22"/>
      <c r="G2" s="161" t="s">
        <v>0</v>
      </c>
    </row>
    <row r="3" spans="1:7" ht="25.5">
      <c r="A3" s="7" t="s">
        <v>13</v>
      </c>
      <c r="B3" s="7" t="s">
        <v>1</v>
      </c>
      <c r="C3" s="7" t="s">
        <v>7</v>
      </c>
      <c r="D3" s="7" t="s">
        <v>2</v>
      </c>
      <c r="E3" s="8" t="s">
        <v>230</v>
      </c>
      <c r="F3" s="8" t="s">
        <v>53</v>
      </c>
      <c r="G3" s="8" t="s">
        <v>29</v>
      </c>
    </row>
    <row r="4" spans="1:9" s="24" customFormat="1" ht="8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47"/>
      <c r="I4" s="47"/>
    </row>
    <row r="5" spans="1:9" ht="51">
      <c r="A5" s="11">
        <v>1</v>
      </c>
      <c r="B5" s="11">
        <v>750</v>
      </c>
      <c r="C5" s="11">
        <v>75095</v>
      </c>
      <c r="D5" s="11">
        <v>2310</v>
      </c>
      <c r="E5" s="48" t="s">
        <v>199</v>
      </c>
      <c r="F5" s="48" t="s">
        <v>56</v>
      </c>
      <c r="G5" s="49">
        <v>10000</v>
      </c>
      <c r="I5" s="148"/>
    </row>
    <row r="6" spans="1:7" ht="25.5">
      <c r="A6" s="11">
        <v>2</v>
      </c>
      <c r="B6" s="11">
        <v>803</v>
      </c>
      <c r="C6" s="11">
        <v>80306</v>
      </c>
      <c r="D6" s="11">
        <v>6220</v>
      </c>
      <c r="E6" s="48" t="s">
        <v>224</v>
      </c>
      <c r="F6" s="48" t="s">
        <v>223</v>
      </c>
      <c r="G6" s="49">
        <v>20000</v>
      </c>
    </row>
    <row r="7" spans="1:7" ht="38.25">
      <c r="A7" s="11">
        <v>3</v>
      </c>
      <c r="B7" s="11">
        <v>852</v>
      </c>
      <c r="C7" s="11">
        <v>85201</v>
      </c>
      <c r="D7" s="11">
        <v>2320</v>
      </c>
      <c r="E7" s="48" t="s">
        <v>200</v>
      </c>
      <c r="F7" s="48" t="s">
        <v>205</v>
      </c>
      <c r="G7" s="49">
        <f>47700+27864</f>
        <v>75564</v>
      </c>
    </row>
    <row r="8" spans="1:7" ht="38.25">
      <c r="A8" s="11">
        <v>4</v>
      </c>
      <c r="B8" s="11">
        <v>852</v>
      </c>
      <c r="C8" s="11">
        <v>85204</v>
      </c>
      <c r="D8" s="11">
        <v>2320</v>
      </c>
      <c r="E8" s="48" t="s">
        <v>201</v>
      </c>
      <c r="F8" s="48" t="s">
        <v>205</v>
      </c>
      <c r="G8" s="49">
        <f>277352-75564-9864</f>
        <v>191924</v>
      </c>
    </row>
    <row r="9" spans="1:9" s="163" customFormat="1" ht="38.25">
      <c r="A9" s="11">
        <v>5</v>
      </c>
      <c r="B9" s="133">
        <v>853</v>
      </c>
      <c r="C9" s="133">
        <v>85311</v>
      </c>
      <c r="D9" s="133">
        <v>2320</v>
      </c>
      <c r="E9" s="134" t="s">
        <v>201</v>
      </c>
      <c r="F9" s="134" t="s">
        <v>190</v>
      </c>
      <c r="G9" s="49">
        <v>9864</v>
      </c>
      <c r="H9" s="162"/>
      <c r="I9" s="162"/>
    </row>
    <row r="10" spans="1:7" ht="25.5">
      <c r="A10" s="11">
        <v>6</v>
      </c>
      <c r="B10" s="11">
        <v>900</v>
      </c>
      <c r="C10" s="11">
        <v>90002</v>
      </c>
      <c r="D10" s="11">
        <v>2710</v>
      </c>
      <c r="E10" s="48" t="s">
        <v>57</v>
      </c>
      <c r="F10" s="48" t="s">
        <v>58</v>
      </c>
      <c r="G10" s="49">
        <v>80000</v>
      </c>
    </row>
    <row r="11" spans="1:7" ht="25.5">
      <c r="A11" s="11">
        <v>7</v>
      </c>
      <c r="B11" s="11">
        <v>900</v>
      </c>
      <c r="C11" s="11">
        <v>90002</v>
      </c>
      <c r="D11" s="11">
        <v>2710</v>
      </c>
      <c r="E11" s="48" t="s">
        <v>71</v>
      </c>
      <c r="F11" s="48" t="s">
        <v>73</v>
      </c>
      <c r="G11" s="49">
        <v>10000</v>
      </c>
    </row>
    <row r="12" spans="1:7" ht="25.5">
      <c r="A12" s="11">
        <v>8</v>
      </c>
      <c r="B12" s="11">
        <v>900</v>
      </c>
      <c r="C12" s="11">
        <v>90002</v>
      </c>
      <c r="D12" s="11">
        <v>2800</v>
      </c>
      <c r="E12" s="48" t="s">
        <v>202</v>
      </c>
      <c r="F12" s="48" t="s">
        <v>59</v>
      </c>
      <c r="G12" s="49">
        <v>30000</v>
      </c>
    </row>
    <row r="13" spans="1:7" ht="38.25">
      <c r="A13" s="11">
        <v>9</v>
      </c>
      <c r="B13" s="11">
        <v>900</v>
      </c>
      <c r="C13" s="11">
        <v>90002</v>
      </c>
      <c r="D13" s="11">
        <v>6220</v>
      </c>
      <c r="E13" s="48" t="s">
        <v>60</v>
      </c>
      <c r="F13" s="48" t="s">
        <v>206</v>
      </c>
      <c r="G13" s="49">
        <v>90000</v>
      </c>
    </row>
    <row r="14" spans="1:7" ht="38.25">
      <c r="A14" s="11">
        <v>10</v>
      </c>
      <c r="B14" s="11">
        <v>900</v>
      </c>
      <c r="C14" s="11">
        <v>90004</v>
      </c>
      <c r="D14" s="11">
        <v>2800</v>
      </c>
      <c r="E14" s="48" t="s">
        <v>188</v>
      </c>
      <c r="F14" s="48" t="s">
        <v>206</v>
      </c>
      <c r="G14" s="49">
        <v>20000</v>
      </c>
    </row>
    <row r="15" spans="1:7" ht="63.75">
      <c r="A15" s="11">
        <v>11</v>
      </c>
      <c r="B15" s="11">
        <v>900</v>
      </c>
      <c r="C15" s="11">
        <v>90005</v>
      </c>
      <c r="D15" s="11">
        <v>6170</v>
      </c>
      <c r="E15" s="48" t="s">
        <v>72</v>
      </c>
      <c r="F15" s="48" t="s">
        <v>61</v>
      </c>
      <c r="G15" s="49">
        <v>65000</v>
      </c>
    </row>
    <row r="16" spans="1:7" ht="25.5">
      <c r="A16" s="11">
        <v>12</v>
      </c>
      <c r="B16" s="11">
        <v>900</v>
      </c>
      <c r="C16" s="11">
        <v>90095</v>
      </c>
      <c r="D16" s="11">
        <v>2710</v>
      </c>
      <c r="E16" s="48" t="s">
        <v>62</v>
      </c>
      <c r="F16" s="48" t="s">
        <v>58</v>
      </c>
      <c r="G16" s="49">
        <v>20000</v>
      </c>
    </row>
    <row r="17" spans="1:7" ht="12.75">
      <c r="A17" s="11">
        <v>13</v>
      </c>
      <c r="B17" s="11">
        <v>900</v>
      </c>
      <c r="C17" s="11">
        <v>90095</v>
      </c>
      <c r="D17" s="11">
        <v>2800</v>
      </c>
      <c r="E17" s="48" t="s">
        <v>63</v>
      </c>
      <c r="F17" s="48" t="s">
        <v>59</v>
      </c>
      <c r="G17" s="49">
        <v>20000</v>
      </c>
    </row>
    <row r="18" spans="1:7" ht="12.75">
      <c r="A18" s="169" t="s">
        <v>26</v>
      </c>
      <c r="B18" s="170"/>
      <c r="C18" s="170"/>
      <c r="D18" s="170"/>
      <c r="E18" s="172"/>
      <c r="F18" s="45"/>
      <c r="G18" s="164">
        <f>SUM(G5:G17)</f>
        <v>642352</v>
      </c>
    </row>
    <row r="21" spans="1:8" ht="15.75">
      <c r="A21" s="199" t="s">
        <v>64</v>
      </c>
      <c r="B21" s="199"/>
      <c r="C21" s="199"/>
      <c r="D21" s="199"/>
      <c r="E21" s="199"/>
      <c r="F21" s="199"/>
      <c r="G21" s="199"/>
      <c r="H21" s="5"/>
    </row>
    <row r="22" spans="1:7" ht="15.75">
      <c r="A22" s="22"/>
      <c r="B22" s="22"/>
      <c r="C22" s="22"/>
      <c r="D22" s="22"/>
      <c r="E22" s="22"/>
      <c r="F22" s="22"/>
      <c r="G22" s="161" t="s">
        <v>0</v>
      </c>
    </row>
    <row r="23" spans="1:7" ht="25.5">
      <c r="A23" s="7" t="s">
        <v>13</v>
      </c>
      <c r="B23" s="7" t="s">
        <v>1</v>
      </c>
      <c r="C23" s="7" t="s">
        <v>7</v>
      </c>
      <c r="D23" s="7" t="s">
        <v>2</v>
      </c>
      <c r="E23" s="8" t="s">
        <v>230</v>
      </c>
      <c r="F23" s="8" t="s">
        <v>53</v>
      </c>
      <c r="G23" s="8" t="s">
        <v>29</v>
      </c>
    </row>
    <row r="24" spans="1:9" s="24" customFormat="1" ht="8.25">
      <c r="A24" s="20">
        <v>1</v>
      </c>
      <c r="B24" s="20">
        <v>2</v>
      </c>
      <c r="C24" s="20">
        <v>3</v>
      </c>
      <c r="D24" s="20">
        <v>4</v>
      </c>
      <c r="E24" s="20">
        <v>5</v>
      </c>
      <c r="F24" s="20">
        <v>6</v>
      </c>
      <c r="G24" s="20">
        <v>7</v>
      </c>
      <c r="H24" s="47"/>
      <c r="I24" s="47"/>
    </row>
    <row r="25" spans="1:7" ht="12.75">
      <c r="A25" s="11">
        <v>1</v>
      </c>
      <c r="B25" s="11">
        <v>630</v>
      </c>
      <c r="C25" s="11">
        <v>63003</v>
      </c>
      <c r="D25" s="11">
        <v>2830</v>
      </c>
      <c r="E25" s="48" t="s">
        <v>67</v>
      </c>
      <c r="F25" s="48" t="s">
        <v>68</v>
      </c>
      <c r="G25" s="49">
        <v>10000</v>
      </c>
    </row>
    <row r="26" spans="1:7" ht="38.25">
      <c r="A26" s="11">
        <v>2</v>
      </c>
      <c r="B26" s="11">
        <v>750</v>
      </c>
      <c r="C26" s="11">
        <v>75095</v>
      </c>
      <c r="D26" s="11">
        <v>2820</v>
      </c>
      <c r="E26" s="48" t="s">
        <v>207</v>
      </c>
      <c r="F26" s="48" t="s">
        <v>55</v>
      </c>
      <c r="G26" s="49">
        <v>13000</v>
      </c>
    </row>
    <row r="27" spans="1:7" ht="25.5">
      <c r="A27" s="11">
        <v>3</v>
      </c>
      <c r="B27" s="11">
        <v>851</v>
      </c>
      <c r="C27" s="11">
        <v>85149</v>
      </c>
      <c r="D27" s="11">
        <v>2830</v>
      </c>
      <c r="E27" s="48" t="s">
        <v>160</v>
      </c>
      <c r="F27" s="48" t="s">
        <v>65</v>
      </c>
      <c r="G27" s="49">
        <v>33000</v>
      </c>
    </row>
    <row r="28" spans="1:7" ht="38.25">
      <c r="A28" s="11">
        <v>4</v>
      </c>
      <c r="B28" s="11">
        <v>852</v>
      </c>
      <c r="C28" s="11">
        <v>85201</v>
      </c>
      <c r="D28" s="11">
        <v>2820</v>
      </c>
      <c r="E28" s="48" t="s">
        <v>189</v>
      </c>
      <c r="F28" s="48" t="s">
        <v>208</v>
      </c>
      <c r="G28" s="49">
        <v>60000</v>
      </c>
    </row>
    <row r="29" spans="1:7" ht="25.5">
      <c r="A29" s="11">
        <v>5</v>
      </c>
      <c r="B29" s="11">
        <v>852</v>
      </c>
      <c r="C29" s="11">
        <v>85203</v>
      </c>
      <c r="D29" s="11">
        <v>2830</v>
      </c>
      <c r="E29" s="48" t="s">
        <v>70</v>
      </c>
      <c r="F29" s="48" t="s">
        <v>204</v>
      </c>
      <c r="G29" s="49">
        <v>270380</v>
      </c>
    </row>
    <row r="30" spans="1:7" ht="12.75">
      <c r="A30" s="11">
        <v>6</v>
      </c>
      <c r="B30" s="11">
        <v>852</v>
      </c>
      <c r="C30" s="11">
        <v>85203</v>
      </c>
      <c r="D30" s="11">
        <v>6230</v>
      </c>
      <c r="E30" s="48" t="s">
        <v>228</v>
      </c>
      <c r="F30" s="48" t="s">
        <v>68</v>
      </c>
      <c r="G30" s="49">
        <v>200000</v>
      </c>
    </row>
    <row r="31" spans="1:7" ht="38.25">
      <c r="A31" s="11">
        <v>7</v>
      </c>
      <c r="B31" s="11">
        <v>853</v>
      </c>
      <c r="C31" s="11">
        <v>85311</v>
      </c>
      <c r="D31" s="11">
        <v>2820</v>
      </c>
      <c r="E31" s="48" t="s">
        <v>203</v>
      </c>
      <c r="F31" s="48" t="s">
        <v>54</v>
      </c>
      <c r="G31" s="49">
        <v>10000</v>
      </c>
    </row>
    <row r="32" spans="1:7" ht="12.75">
      <c r="A32" s="11">
        <v>8</v>
      </c>
      <c r="B32" s="11">
        <v>900</v>
      </c>
      <c r="C32" s="11">
        <v>90095</v>
      </c>
      <c r="D32" s="11">
        <v>2820</v>
      </c>
      <c r="E32" s="48" t="s">
        <v>63</v>
      </c>
      <c r="F32" s="48" t="s">
        <v>66</v>
      </c>
      <c r="G32" s="49">
        <v>20000</v>
      </c>
    </row>
    <row r="33" spans="1:7" ht="25.5">
      <c r="A33" s="11">
        <v>9</v>
      </c>
      <c r="B33" s="11">
        <v>921</v>
      </c>
      <c r="C33" s="11">
        <v>92195</v>
      </c>
      <c r="D33" s="11">
        <v>2830</v>
      </c>
      <c r="E33" s="48" t="s">
        <v>69</v>
      </c>
      <c r="F33" s="48" t="s">
        <v>68</v>
      </c>
      <c r="G33" s="49">
        <v>15000</v>
      </c>
    </row>
    <row r="34" spans="1:7" ht="12.75">
      <c r="A34" s="11">
        <v>10</v>
      </c>
      <c r="B34" s="11">
        <v>926</v>
      </c>
      <c r="C34" s="11">
        <v>92605</v>
      </c>
      <c r="D34" s="11">
        <v>2830</v>
      </c>
      <c r="E34" s="48" t="s">
        <v>209</v>
      </c>
      <c r="F34" s="48" t="s">
        <v>68</v>
      </c>
      <c r="G34" s="49">
        <v>25000</v>
      </c>
    </row>
    <row r="35" spans="1:9" ht="12.75">
      <c r="A35" s="169" t="s">
        <v>26</v>
      </c>
      <c r="B35" s="170"/>
      <c r="C35" s="170"/>
      <c r="D35" s="170"/>
      <c r="E35" s="172"/>
      <c r="F35" s="45"/>
      <c r="G35" s="164">
        <f>SUM(G25:G34)</f>
        <v>656380</v>
      </c>
      <c r="I35" s="148"/>
    </row>
    <row r="36" ht="12.75">
      <c r="I36" s="149"/>
    </row>
  </sheetData>
  <sheetProtection/>
  <mergeCells count="4">
    <mergeCell ref="A21:G21"/>
    <mergeCell ref="A35:E35"/>
    <mergeCell ref="A1:G1"/>
    <mergeCell ref="A18:E18"/>
  </mergeCells>
  <printOptions horizontalCentered="1"/>
  <pageMargins left="0.5511811023622047" right="0.5511811023622047" top="1.7716535433070868" bottom="0.5905511811023623" header="0.5905511811023623" footer="0.5118110236220472"/>
  <pageSetup fitToHeight="1" fitToWidth="1" horizontalDpi="600" verticalDpi="600" orientation="portrait" paperSize="9" scale="78" r:id="rId1"/>
  <headerFooter alignWithMargins="0">
    <oddHeader>&amp;RZałącznik nr 7
do uchwały Nr III/31/2011
Rady Powiatu w Policach
z dnia 28 lutego 2011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Adam Sadowski</cp:lastModifiedBy>
  <cp:lastPrinted>2011-03-03T10:37:17Z</cp:lastPrinted>
  <dcterms:created xsi:type="dcterms:W3CDTF">2009-10-01T05:59:07Z</dcterms:created>
  <dcterms:modified xsi:type="dcterms:W3CDTF">2011-03-11T09:02:04Z</dcterms:modified>
  <cp:category/>
  <cp:version/>
  <cp:contentType/>
  <cp:contentStatus/>
</cp:coreProperties>
</file>